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 codeName="ThisWorkbook" publishItems="1" defaultThemeVersion="124226"/>
  <mc:AlternateContent xmlns:mc="http://schemas.openxmlformats.org/markup-compatibility/2006">
    <mc:Choice Requires="x15">
      <x15ac:absPath xmlns:x15ac="http://schemas.microsoft.com/office/spreadsheetml/2010/11/ac" url="https://gmd5-my.sharepoint.com/personal/oferil_gmd5_org/Documents/"/>
    </mc:Choice>
  </mc:AlternateContent>
  <xr:revisionPtr revIDLastSave="0" documentId="8_{31708871-46DA-4E5E-9ADB-FA471B4860E9}" xr6:coauthVersionLast="47" xr6:coauthVersionMax="47" xr10:uidLastSave="{00000000-0000-0000-0000-000000000000}"/>
  <bookViews>
    <workbookView xWindow="-25845" yWindow="0" windowWidth="25845" windowHeight="15480" xr2:uid="{00000000-000D-0000-FFFF-FFFF00000000}"/>
  </bookViews>
  <sheets>
    <sheet name="Calculator" sheetId="1" r:id="rId1"/>
    <sheet name="Gallons" sheetId="5" r:id="rId2"/>
    <sheet name="Acre-Feet" sheetId="6" r:id="rId3"/>
    <sheet name="Acre-Inches" sheetId="7" r:id="rId4"/>
    <sheet name="Hours" sheetId="8" r:id="rId5"/>
    <sheet name="lists" sheetId="2" state="hidden" r:id="rId6"/>
  </sheets>
  <definedNames>
    <definedName name="AF_Sheet">'Acre-Feet'!$E$21</definedName>
    <definedName name="AI_Sheet">'Acre-Inches'!$E$21</definedName>
    <definedName name="Allocation">Calculator!$G$3</definedName>
    <definedName name="FuncMeter">Calculator!$F$9</definedName>
    <definedName name="Gallons_Sheet">Gallons!$E$21</definedName>
    <definedName name="GMD5_Flowmeter_Calculator" publishToServer="1">Calculator!$A$1:$M$17</definedName>
    <definedName name="Hours_Sheet">Hours!$E$21</definedName>
    <definedName name="Mult">lists!$C$3:$C$10</definedName>
    <definedName name="Multiplier">Calculator!$G$7</definedName>
    <definedName name="_xlnm.Print_Area" localSheetId="1">Gallons!$A$1:$M$34</definedName>
    <definedName name="Rate">Calculator!$G$5</definedName>
    <definedName name="Unit">lists!$A$3:$A$6</definedName>
    <definedName name="Units">Calculator!$D$7</definedName>
    <definedName name="Water_Right">Calculator!$D$3</definedName>
    <definedName name="Yes_No">lists!$E$3:$E$5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8" l="1"/>
  <c r="G9" i="8"/>
  <c r="F9" i="8"/>
  <c r="E9" i="8"/>
  <c r="D9" i="8"/>
  <c r="C9" i="8"/>
  <c r="B9" i="8"/>
  <c r="A9" i="8"/>
  <c r="M7" i="8"/>
  <c r="L7" i="8"/>
  <c r="K7" i="8"/>
  <c r="J7" i="8"/>
  <c r="I7" i="8"/>
  <c r="H7" i="8"/>
  <c r="G7" i="8"/>
  <c r="E7" i="8"/>
  <c r="D7" i="8"/>
  <c r="C7" i="8"/>
  <c r="B7" i="8"/>
  <c r="A7" i="8"/>
  <c r="M5" i="8"/>
  <c r="L5" i="8"/>
  <c r="K5" i="8"/>
  <c r="J5" i="8"/>
  <c r="I5" i="8"/>
  <c r="H5" i="8"/>
  <c r="G5" i="8"/>
  <c r="E5" i="8"/>
  <c r="D5" i="8"/>
  <c r="C5" i="8"/>
  <c r="B5" i="8"/>
  <c r="A5" i="8"/>
  <c r="M3" i="8"/>
  <c r="L3" i="8"/>
  <c r="K3" i="8"/>
  <c r="J3" i="8"/>
  <c r="I3" i="8"/>
  <c r="H3" i="8"/>
  <c r="G3" i="8"/>
  <c r="E3" i="8"/>
  <c r="D3" i="8"/>
  <c r="C3" i="8"/>
  <c r="B3" i="8"/>
  <c r="A3" i="8"/>
  <c r="M1" i="8"/>
  <c r="L1" i="8"/>
  <c r="K1" i="8"/>
  <c r="J1" i="8"/>
  <c r="I1" i="8"/>
  <c r="H1" i="8"/>
  <c r="G1" i="8"/>
  <c r="F1" i="8"/>
  <c r="E1" i="8"/>
  <c r="D1" i="8"/>
  <c r="C1" i="8"/>
  <c r="B1" i="8"/>
  <c r="A1" i="8"/>
  <c r="H9" i="7"/>
  <c r="G9" i="7"/>
  <c r="F9" i="7"/>
  <c r="E9" i="7"/>
  <c r="D9" i="7"/>
  <c r="C9" i="7"/>
  <c r="B9" i="7"/>
  <c r="A9" i="7"/>
  <c r="M7" i="7"/>
  <c r="L7" i="7"/>
  <c r="K7" i="7"/>
  <c r="J7" i="7"/>
  <c r="I7" i="7"/>
  <c r="H7" i="7"/>
  <c r="G7" i="7"/>
  <c r="E7" i="7"/>
  <c r="D7" i="7"/>
  <c r="C7" i="7"/>
  <c r="B7" i="7"/>
  <c r="A7" i="7"/>
  <c r="M5" i="7"/>
  <c r="L5" i="7"/>
  <c r="K5" i="7"/>
  <c r="J5" i="7"/>
  <c r="I5" i="7"/>
  <c r="H5" i="7"/>
  <c r="G5" i="7"/>
  <c r="E5" i="7"/>
  <c r="D5" i="7"/>
  <c r="C5" i="7"/>
  <c r="B5" i="7"/>
  <c r="A5" i="7"/>
  <c r="M3" i="7"/>
  <c r="L3" i="7"/>
  <c r="K3" i="7"/>
  <c r="J3" i="7"/>
  <c r="I3" i="7"/>
  <c r="H3" i="7"/>
  <c r="G3" i="7"/>
  <c r="E3" i="7"/>
  <c r="D3" i="7"/>
  <c r="C3" i="7"/>
  <c r="B3" i="7"/>
  <c r="A3" i="7"/>
  <c r="M1" i="7"/>
  <c r="L1" i="7"/>
  <c r="K1" i="7"/>
  <c r="J1" i="7"/>
  <c r="I1" i="7"/>
  <c r="H1" i="7"/>
  <c r="G1" i="7"/>
  <c r="F1" i="7"/>
  <c r="E1" i="7"/>
  <c r="D1" i="7"/>
  <c r="C1" i="7"/>
  <c r="B1" i="7"/>
  <c r="A1" i="7"/>
  <c r="H9" i="6"/>
  <c r="G9" i="6"/>
  <c r="F9" i="6"/>
  <c r="E9" i="6"/>
  <c r="D9" i="6"/>
  <c r="C9" i="6"/>
  <c r="B9" i="6"/>
  <c r="A9" i="6"/>
  <c r="M7" i="6"/>
  <c r="L7" i="6"/>
  <c r="K7" i="6"/>
  <c r="J7" i="6"/>
  <c r="I7" i="6"/>
  <c r="H7" i="6"/>
  <c r="G7" i="6"/>
  <c r="E7" i="6"/>
  <c r="D7" i="6"/>
  <c r="C7" i="6"/>
  <c r="B7" i="6"/>
  <c r="A7" i="6"/>
  <c r="M5" i="6"/>
  <c r="L5" i="6"/>
  <c r="K5" i="6"/>
  <c r="J5" i="6"/>
  <c r="I5" i="6"/>
  <c r="H5" i="6"/>
  <c r="G5" i="6"/>
  <c r="E5" i="6"/>
  <c r="D5" i="6"/>
  <c r="C5" i="6"/>
  <c r="B5" i="6"/>
  <c r="A5" i="6"/>
  <c r="M3" i="6"/>
  <c r="L3" i="6"/>
  <c r="K3" i="6"/>
  <c r="J3" i="6"/>
  <c r="I3" i="6"/>
  <c r="H3" i="6"/>
  <c r="G3" i="6"/>
  <c r="E3" i="6"/>
  <c r="D3" i="6"/>
  <c r="C3" i="6"/>
  <c r="B3" i="6"/>
  <c r="A3" i="6"/>
  <c r="M1" i="6"/>
  <c r="L1" i="6"/>
  <c r="K1" i="6"/>
  <c r="J1" i="6"/>
  <c r="I1" i="6"/>
  <c r="H1" i="6"/>
  <c r="G1" i="6"/>
  <c r="F1" i="6"/>
  <c r="E1" i="6"/>
  <c r="D1" i="6"/>
  <c r="C1" i="6"/>
  <c r="B1" i="6"/>
  <c r="A1" i="6"/>
  <c r="B1" i="5"/>
  <c r="C1" i="5"/>
  <c r="D1" i="5"/>
  <c r="E1" i="5"/>
  <c r="F1" i="5"/>
  <c r="G1" i="5"/>
  <c r="H1" i="5"/>
  <c r="I1" i="5"/>
  <c r="J1" i="5"/>
  <c r="K1" i="5"/>
  <c r="L1" i="5"/>
  <c r="M1" i="5"/>
  <c r="B3" i="5"/>
  <c r="C3" i="5"/>
  <c r="D3" i="5"/>
  <c r="E3" i="5"/>
  <c r="G3" i="5"/>
  <c r="H3" i="5"/>
  <c r="I3" i="5"/>
  <c r="J3" i="5"/>
  <c r="K3" i="5"/>
  <c r="L3" i="5"/>
  <c r="M3" i="5"/>
  <c r="B5" i="5"/>
  <c r="C5" i="5"/>
  <c r="D5" i="5"/>
  <c r="E5" i="5"/>
  <c r="G5" i="5"/>
  <c r="H5" i="5"/>
  <c r="I5" i="5"/>
  <c r="J5" i="5"/>
  <c r="K5" i="5"/>
  <c r="L5" i="5"/>
  <c r="M5" i="5"/>
  <c r="B7" i="5"/>
  <c r="C7" i="5"/>
  <c r="D7" i="5"/>
  <c r="E7" i="5"/>
  <c r="G7" i="5"/>
  <c r="H7" i="5"/>
  <c r="I7" i="5"/>
  <c r="J7" i="5"/>
  <c r="K7" i="5"/>
  <c r="L7" i="5"/>
  <c r="M7" i="5"/>
  <c r="B9" i="5"/>
  <c r="C9" i="5"/>
  <c r="D9" i="5"/>
  <c r="E9" i="5"/>
  <c r="F9" i="5"/>
  <c r="G9" i="5"/>
  <c r="H9" i="5"/>
  <c r="A9" i="5"/>
  <c r="A7" i="5"/>
  <c r="A5" i="5"/>
  <c r="A3" i="5"/>
  <c r="A1" i="5"/>
  <c r="F21" i="8"/>
  <c r="E25" i="5"/>
  <c r="E33" i="8"/>
  <c r="E31" i="8"/>
  <c r="E29" i="8"/>
  <c r="E27" i="8"/>
  <c r="E25" i="8"/>
  <c r="F23" i="8"/>
  <c r="F33" i="7"/>
  <c r="E33" i="7"/>
  <c r="E31" i="7"/>
  <c r="E29" i="7"/>
  <c r="E27" i="7"/>
  <c r="E25" i="7"/>
  <c r="F23" i="7"/>
  <c r="F21" i="7"/>
  <c r="F33" i="6"/>
  <c r="E33" i="6"/>
  <c r="E31" i="6"/>
  <c r="E29" i="6"/>
  <c r="E27" i="6"/>
  <c r="E25" i="6"/>
  <c r="F23" i="6"/>
  <c r="F21" i="6"/>
  <c r="F33" i="5"/>
  <c r="E33" i="5"/>
  <c r="E31" i="5"/>
  <c r="E29" i="5"/>
  <c r="E27" i="5"/>
  <c r="F23" i="5"/>
  <c r="F21" i="5"/>
  <c r="F33" i="8" l="1"/>
</calcChain>
</file>

<file path=xl/sharedStrings.xml><?xml version="1.0" encoding="utf-8"?>
<sst xmlns="http://schemas.openxmlformats.org/spreadsheetml/2006/main" count="92" uniqueCount="42">
  <si>
    <t>GMD5 Flowmeter Calculator</t>
  </si>
  <si>
    <t>Water Right Number :</t>
  </si>
  <si>
    <t>: Acre-Feet Authorized</t>
  </si>
  <si>
    <t>Legal Description :</t>
  </si>
  <si>
    <t>: Maximum Pumping Rate</t>
  </si>
  <si>
    <t>Totalizer Units :</t>
  </si>
  <si>
    <t>: Totalizer Multiplier</t>
  </si>
  <si>
    <t xml:space="preserve">Is the meter functioning properly? </t>
  </si>
  <si>
    <t>** Important:</t>
  </si>
  <si>
    <t>*  Complete each yellow field for the calculator to work properly.
*  Go to the appropriate calculator for the units your flowmeter totalizer reads.</t>
  </si>
  <si>
    <t>*** VERY IMPORTANT TO KNOW YOUR CORRECT ALLOCATION, PLEASE CONTACT OUR OFFICE TO VERIFY.</t>
  </si>
  <si>
    <t>If you need any assistance with this form, please feel free to contact our office at your convenience.</t>
  </si>
  <si>
    <r>
      <t xml:space="preserve">*  Complete each yellow field to get the for the calculator to work properly.
*  Go to the appropriate calculator for the units your flowmeter totalizer reads.
*  When you enter your flowmeter readings, </t>
    </r>
    <r>
      <rPr>
        <u/>
        <sz val="12"/>
        <rFont val="Arial"/>
        <family val="2"/>
      </rPr>
      <t>DO NOT</t>
    </r>
    <r>
      <rPr>
        <sz val="12"/>
        <rFont val="Arial"/>
        <family val="2"/>
      </rPr>
      <t xml:space="preserve"> enter the decimals or the zeros, the calculator will do that for you!</t>
    </r>
  </si>
  <si>
    <t>Calculator for Flowmeters Reading in Gallons</t>
  </si>
  <si>
    <t>Beginning Meter Reading</t>
  </si>
  <si>
    <t>Current Meter Reading</t>
  </si>
  <si>
    <t>Allocation Pumped To-Date</t>
  </si>
  <si>
    <t>AF</t>
  </si>
  <si>
    <t>** Negative number here indicates that you have already exceeded your authorized allocation.</t>
  </si>
  <si>
    <t>Allocation Remaining</t>
  </si>
  <si>
    <t>Acre-Feet Pumped per Day</t>
  </si>
  <si>
    <t>Days of Pumping Left</t>
  </si>
  <si>
    <t>days</t>
  </si>
  <si>
    <t>Projected ending Meter Reading</t>
  </si>
  <si>
    <t>Gallons X 1000 Totalizer</t>
  </si>
  <si>
    <t>Calculator for Flowmeters Reading in Acre-Feet</t>
  </si>
  <si>
    <t>Acre-Feet X .001 Totalizer</t>
  </si>
  <si>
    <t>Calculator for Flowmeters Reading in Acre-Inches</t>
  </si>
  <si>
    <t>Acre Inches X .01 Totalizer</t>
  </si>
  <si>
    <t>Calculator for Non-Functional Meters</t>
  </si>
  <si>
    <t>Beginning Hour Meter Reading</t>
  </si>
  <si>
    <t>Current Hour Meter Reading</t>
  </si>
  <si>
    <t>Projected Ending Hour Meter Reading</t>
  </si>
  <si>
    <t>Hour Meter</t>
  </si>
  <si>
    <t>UNITS</t>
  </si>
  <si>
    <t>MULTIPLIER</t>
  </si>
  <si>
    <t>Y/N</t>
  </si>
  <si>
    <t>Acre-Feet</t>
  </si>
  <si>
    <t>Yes</t>
  </si>
  <si>
    <t>Acre-Inch</t>
  </si>
  <si>
    <t>No</t>
  </si>
  <si>
    <t>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</si>
</sst>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00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2" fontId="5" fillId="3" borderId="0" xfId="0" applyNumberFormat="1" applyFont="1" applyFill="1" applyProtection="1">
      <protection hidden="1"/>
    </xf>
    <xf numFmtId="1" fontId="5" fillId="3" borderId="0" xfId="0" applyNumberFormat="1" applyFont="1" applyFill="1" applyProtection="1">
      <protection hidden="1"/>
    </xf>
    <xf numFmtId="2" fontId="5" fillId="4" borderId="0" xfId="0" applyNumberFormat="1" applyFont="1" applyFill="1" applyProtection="1">
      <protection hidden="1"/>
    </xf>
    <xf numFmtId="164" fontId="5" fillId="3" borderId="0" xfId="0" applyNumberFormat="1" applyFont="1" applyFill="1" applyProtection="1">
      <protection hidden="1"/>
    </xf>
    <xf numFmtId="164" fontId="5" fillId="4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0" fillId="2" borderId="1" xfId="0" applyFill="1" applyBorder="1" applyProtection="1"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5" fontId="0" fillId="2" borderId="1" xfId="0" applyNumberFormat="1" applyFill="1" applyBorder="1" applyProtection="1">
      <protection locked="0"/>
    </xf>
    <xf numFmtId="165" fontId="5" fillId="4" borderId="0" xfId="0" applyNumberFormat="1" applyFont="1" applyFill="1" applyAlignment="1" applyProtection="1">
      <alignment horizontal="right"/>
      <protection hidden="1"/>
    </xf>
    <xf numFmtId="165" fontId="5" fillId="4" borderId="0" xfId="0" applyNumberFormat="1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hidden="1"/>
    </xf>
    <xf numFmtId="4" fontId="15" fillId="5" borderId="1" xfId="0" applyNumberFormat="1" applyFont="1" applyFill="1" applyBorder="1" applyAlignment="1" applyProtection="1">
      <alignment horizontal="center" vertical="center"/>
      <protection locked="0"/>
    </xf>
    <xf numFmtId="37" fontId="15" fillId="5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4" fontId="15" fillId="6" borderId="1" xfId="0" applyNumberFormat="1" applyFont="1" applyFill="1" applyBorder="1" applyAlignment="1" applyProtection="1">
      <alignment horizontal="center" vertical="center"/>
      <protection hidden="1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37" fontId="15" fillId="6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protection hidden="1"/>
    </xf>
  </cellXfs>
  <cellStyles count="3">
    <cellStyle name="Comma" xfId="1" builtinId="3"/>
    <cellStyle name="Normal" xfId="0" builtinId="0"/>
    <cellStyle name="Normal 2" xfId="2" xr:uid="{B2CF2EE6-B70E-4186-81D3-E9E3213C6A19}"/>
  </cellStyles>
  <dxfs count="4">
    <dxf>
      <font>
        <color theme="1"/>
      </font>
      <fill>
        <patternFill patternType="darkTrellis">
          <fgColor theme="1"/>
        </patternFill>
      </fill>
    </dxf>
    <dxf>
      <font>
        <color theme="1"/>
      </font>
      <fill>
        <patternFill patternType="darkTrellis">
          <fgColor theme="1"/>
        </patternFill>
      </fill>
    </dxf>
    <dxf>
      <font>
        <color theme="1"/>
      </font>
      <fill>
        <patternFill patternType="darkTrellis">
          <fgColor theme="1"/>
        </patternFill>
      </fill>
    </dxf>
    <dxf>
      <font>
        <color theme="1"/>
      </font>
      <fill>
        <patternFill patternType="darkTrellis">
          <fgColor theme="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I_Sheet"/><Relationship Id="rId2" Type="http://schemas.openxmlformats.org/officeDocument/2006/relationships/hyperlink" Target="#AF_Sheet"/><Relationship Id="rId1" Type="http://schemas.openxmlformats.org/officeDocument/2006/relationships/hyperlink" Target="#Gallons_Sheet"/><Relationship Id="rId4" Type="http://schemas.openxmlformats.org/officeDocument/2006/relationships/hyperlink" Target="#Hours_Sheet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Water_Right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Water_Right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Water_Right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Water_Right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24125</xdr:colOff>
      <xdr:row>17</xdr:row>
      <xdr:rowOff>147581</xdr:rowOff>
    </xdr:from>
    <xdr:to>
      <xdr:col>2</xdr:col>
      <xdr:colOff>262251</xdr:colOff>
      <xdr:row>20</xdr:row>
      <xdr:rowOff>119006</xdr:rowOff>
    </xdr:to>
    <xdr:grpSp>
      <xdr:nvGrpSpPr>
        <xdr:cNvPr id="23" name="Group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0E8E5-0932-9C05-960B-673F378366E0}"/>
            </a:ext>
          </a:extLst>
        </xdr:cNvPr>
        <xdr:cNvGrpSpPr/>
      </xdr:nvGrpSpPr>
      <xdr:grpSpPr>
        <a:xfrm>
          <a:off x="633725" y="3643256"/>
          <a:ext cx="1133476" cy="457200"/>
          <a:chOff x="633725" y="3652781"/>
          <a:chExt cx="1133476" cy="457200"/>
        </a:xfrm>
      </xdr:grpSpPr>
      <xdr:sp macro="" textlink="">
        <xdr:nvSpPr>
          <xdr:cNvPr id="6" name="Rectangle: Rounded Corners 5">
            <a:extLst>
              <a:ext uri="{FF2B5EF4-FFF2-40B4-BE49-F238E27FC236}">
                <a16:creationId xmlns:a16="http://schemas.microsoft.com/office/drawing/2014/main" id="{335AD7EE-A13E-A5CF-BB30-A6740F351418}"/>
              </a:ext>
            </a:extLst>
          </xdr:cNvPr>
          <xdr:cNvSpPr/>
        </xdr:nvSpPr>
        <xdr:spPr>
          <a:xfrm>
            <a:off x="633725" y="3652781"/>
            <a:ext cx="1133476" cy="457200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5874BCEE-9031-B0FE-FFC9-BD160C42CBEA}"/>
              </a:ext>
            </a:extLst>
          </xdr:cNvPr>
          <xdr:cNvSpPr txBox="1"/>
        </xdr:nvSpPr>
        <xdr:spPr>
          <a:xfrm>
            <a:off x="790575" y="3709988"/>
            <a:ext cx="819776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Gallons</a:t>
            </a:r>
          </a:p>
        </xdr:txBody>
      </xdr:sp>
    </xdr:grpSp>
    <xdr:clientData fPrintsWithSheet="0"/>
  </xdr:twoCellAnchor>
  <xdr:twoCellAnchor editAs="absolute">
    <xdr:from>
      <xdr:col>3</xdr:col>
      <xdr:colOff>833100</xdr:colOff>
      <xdr:row>17</xdr:row>
      <xdr:rowOff>147581</xdr:rowOff>
    </xdr:from>
    <xdr:to>
      <xdr:col>5</xdr:col>
      <xdr:colOff>74276</xdr:colOff>
      <xdr:row>20</xdr:row>
      <xdr:rowOff>119006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5EE9BD9C-8CE5-B45F-F4E8-42ED6A31E21E}"/>
            </a:ext>
          </a:extLst>
        </xdr:cNvPr>
        <xdr:cNvGrpSpPr/>
      </xdr:nvGrpSpPr>
      <xdr:grpSpPr>
        <a:xfrm>
          <a:off x="2604750" y="3643256"/>
          <a:ext cx="1127126" cy="457200"/>
          <a:chOff x="2181863" y="3652781"/>
          <a:chExt cx="1133476" cy="457200"/>
        </a:xfrm>
      </xdr:grpSpPr>
      <xdr:sp macro="" textlink="">
        <xdr:nvSpPr>
          <xdr:cNvPr id="9" name="Rectangle: Rounded Corners 8">
            <a:extLst>
              <a:ext uri="{FF2B5EF4-FFF2-40B4-BE49-F238E27FC236}">
                <a16:creationId xmlns:a16="http://schemas.microsoft.com/office/drawing/2014/main" id="{BC573160-DDE0-4C35-B1F3-6B4B204590A7}"/>
              </a:ext>
            </a:extLst>
          </xdr:cNvPr>
          <xdr:cNvSpPr/>
        </xdr:nvSpPr>
        <xdr:spPr>
          <a:xfrm>
            <a:off x="2181863" y="3652781"/>
            <a:ext cx="1133476" cy="457200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extBox 1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B7A4D54-AD41-4E31-AB8D-F6585BE7B7C7}"/>
              </a:ext>
            </a:extLst>
          </xdr:cNvPr>
          <xdr:cNvSpPr txBox="1"/>
        </xdr:nvSpPr>
        <xdr:spPr>
          <a:xfrm>
            <a:off x="2245675" y="3709988"/>
            <a:ext cx="1005853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Acre-Feet</a:t>
            </a:r>
          </a:p>
        </xdr:txBody>
      </xdr:sp>
    </xdr:grpSp>
    <xdr:clientData fPrintsWithSheet="0"/>
  </xdr:twoCellAnchor>
  <xdr:twoCellAnchor editAs="absolute">
    <xdr:from>
      <xdr:col>6</xdr:col>
      <xdr:colOff>470500</xdr:colOff>
      <xdr:row>17</xdr:row>
      <xdr:rowOff>147581</xdr:rowOff>
    </xdr:from>
    <xdr:to>
      <xdr:col>8</xdr:col>
      <xdr:colOff>434350</xdr:colOff>
      <xdr:row>20</xdr:row>
      <xdr:rowOff>119006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9924239-5226-C1D9-04A9-5135030009F4}"/>
            </a:ext>
          </a:extLst>
        </xdr:cNvPr>
        <xdr:cNvGrpSpPr/>
      </xdr:nvGrpSpPr>
      <xdr:grpSpPr>
        <a:xfrm>
          <a:off x="4575775" y="3643256"/>
          <a:ext cx="1183050" cy="457200"/>
          <a:chOff x="3731575" y="3643256"/>
          <a:chExt cx="1179875" cy="457200"/>
        </a:xfrm>
      </xdr:grpSpPr>
      <xdr:sp macro="" textlink="">
        <xdr:nvSpPr>
          <xdr:cNvPr id="14" name="Rectangle: Rounded Corners 13">
            <a:extLst>
              <a:ext uri="{FF2B5EF4-FFF2-40B4-BE49-F238E27FC236}">
                <a16:creationId xmlns:a16="http://schemas.microsoft.com/office/drawing/2014/main" id="{EFD33A88-C8D3-4A87-8089-BB0034F3B8EA}"/>
              </a:ext>
            </a:extLst>
          </xdr:cNvPr>
          <xdr:cNvSpPr/>
        </xdr:nvSpPr>
        <xdr:spPr>
          <a:xfrm>
            <a:off x="3754774" y="3643256"/>
            <a:ext cx="1133476" cy="457200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935B88B-95B6-4170-BCA0-2D5901A0B931}"/>
              </a:ext>
            </a:extLst>
          </xdr:cNvPr>
          <xdr:cNvSpPr txBox="1"/>
        </xdr:nvSpPr>
        <xdr:spPr>
          <a:xfrm>
            <a:off x="3731575" y="3700463"/>
            <a:ext cx="1179875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Acre-Inches</a:t>
            </a:r>
          </a:p>
        </xdr:txBody>
      </xdr:sp>
    </xdr:grpSp>
    <xdr:clientData fPrintsWithSheet="0"/>
  </xdr:twoCellAnchor>
  <xdr:twoCellAnchor editAs="absolute">
    <xdr:from>
      <xdr:col>10</xdr:col>
      <xdr:colOff>68575</xdr:colOff>
      <xdr:row>17</xdr:row>
      <xdr:rowOff>147581</xdr:rowOff>
    </xdr:from>
    <xdr:to>
      <xdr:col>11</xdr:col>
      <xdr:colOff>586101</xdr:colOff>
      <xdr:row>20</xdr:row>
      <xdr:rowOff>119006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698E4B7-D2AA-10B6-A345-46A6581E3569}"/>
            </a:ext>
          </a:extLst>
        </xdr:cNvPr>
        <xdr:cNvGrpSpPr/>
      </xdr:nvGrpSpPr>
      <xdr:grpSpPr>
        <a:xfrm>
          <a:off x="6612250" y="3643256"/>
          <a:ext cx="1127126" cy="457200"/>
          <a:chOff x="5148577" y="3633731"/>
          <a:chExt cx="1133476" cy="457200"/>
        </a:xfrm>
      </xdr:grpSpPr>
      <xdr:sp macro="" textlink="">
        <xdr:nvSpPr>
          <xdr:cNvPr id="16" name="Rectangle: Rounded Corners 15">
            <a:extLst>
              <a:ext uri="{FF2B5EF4-FFF2-40B4-BE49-F238E27FC236}">
                <a16:creationId xmlns:a16="http://schemas.microsoft.com/office/drawing/2014/main" id="{0B3C0F51-B31D-42F2-9564-89767D31CAB2}"/>
              </a:ext>
            </a:extLst>
          </xdr:cNvPr>
          <xdr:cNvSpPr/>
        </xdr:nvSpPr>
        <xdr:spPr>
          <a:xfrm>
            <a:off x="5148577" y="3633731"/>
            <a:ext cx="1133476" cy="457200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extBox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8DDA3DC-720F-4403-A7C3-EDC5DCDDFBF9}"/>
              </a:ext>
            </a:extLst>
          </xdr:cNvPr>
          <xdr:cNvSpPr txBox="1"/>
        </xdr:nvSpPr>
        <xdr:spPr>
          <a:xfrm>
            <a:off x="5370635" y="3690938"/>
            <a:ext cx="689356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Hours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57483</xdr:colOff>
      <xdr:row>19</xdr:row>
      <xdr:rowOff>57150</xdr:rowOff>
    </xdr:from>
    <xdr:to>
      <xdr:col>12</xdr:col>
      <xdr:colOff>547977</xdr:colOff>
      <xdr:row>31</xdr:row>
      <xdr:rowOff>137160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74726C7-64A1-481C-8B01-55D51522294D}"/>
            </a:ext>
          </a:extLst>
        </xdr:cNvPr>
        <xdr:cNvGrpSpPr/>
      </xdr:nvGrpSpPr>
      <xdr:grpSpPr>
        <a:xfrm>
          <a:off x="5381958" y="4038600"/>
          <a:ext cx="2928894" cy="2194560"/>
          <a:chOff x="5381958" y="3848100"/>
          <a:chExt cx="2928894" cy="2194560"/>
        </a:xfrm>
      </xdr:grpSpPr>
      <xdr:pic>
        <xdr:nvPicPr>
          <xdr:cNvPr id="4" name="Picture 9" descr="GY30_meter">
            <a:extLst>
              <a:ext uri="{FF2B5EF4-FFF2-40B4-BE49-F238E27FC236}">
                <a16:creationId xmlns:a16="http://schemas.microsoft.com/office/drawing/2014/main" id="{5FCA7D80-CAA7-50A5-579D-8F7EE022D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1958" y="3848100"/>
            <a:ext cx="2928894" cy="2194560"/>
          </a:xfrm>
          <a:prstGeom prst="rect">
            <a:avLst/>
          </a:prstGeom>
          <a:noFill/>
          <a:ln w="9525">
            <a:solidFill>
              <a:sysClr val="windowText" lastClr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146FC513-E0F2-12DD-7433-0AE94E8C1FBB}"/>
              </a:ext>
            </a:extLst>
          </xdr:cNvPr>
          <xdr:cNvSpPr txBox="1"/>
        </xdr:nvSpPr>
        <xdr:spPr>
          <a:xfrm>
            <a:off x="5426308" y="3924300"/>
            <a:ext cx="955005" cy="530658"/>
          </a:xfrm>
          <a:prstGeom prst="rect">
            <a:avLst/>
          </a:prstGeom>
          <a:solidFill>
            <a:schemeClr val="bg1"/>
          </a:solidFill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>
            <a:spAutoFit/>
            <a:scene3d>
              <a:camera prst="orthographicFront"/>
              <a:lightRig rig="soft" dir="t">
                <a:rot lat="0" lon="0" rev="10800000"/>
              </a:lightRig>
            </a:scene3d>
            <a:sp3d>
              <a:bevelT w="27940" h="12700"/>
              <a:contourClr>
                <a:srgbClr val="DDDDDD"/>
              </a:contourClr>
            </a:sp3d>
          </a:bodyPr>
          <a:lstStyle/>
          <a:p>
            <a:pPr algn="ctr"/>
            <a:r>
              <a:rPr lang="en-US" sz="1400" b="1" cap="none" spc="150">
                <a:ln w="11430"/>
                <a:solidFill>
                  <a:srgbClr val="FF0000"/>
                </a:solidFill>
                <a:effectLst>
                  <a:outerShdw blurRad="25400" algn="tl" rotWithShape="0">
                    <a:srgbClr val="000000">
                      <a:alpha val="43000"/>
                    </a:srgbClr>
                  </a:outerShdw>
                </a:effectLst>
              </a:rPr>
              <a:t>Example</a:t>
            </a:r>
          </a:p>
          <a:p>
            <a:pPr algn="ctr"/>
            <a:r>
              <a:rPr lang="en-US" sz="1400" b="1" cap="none" spc="150">
                <a:ln w="11430"/>
                <a:solidFill>
                  <a:srgbClr val="FF0000"/>
                </a:solidFill>
                <a:effectLst>
                  <a:outerShdw blurRad="25400" algn="tl" rotWithShape="0">
                    <a:srgbClr val="000000">
                      <a:alpha val="43000"/>
                    </a:srgbClr>
                  </a:outerShdw>
                </a:effectLst>
              </a:rPr>
              <a:t>Only</a:t>
            </a:r>
          </a:p>
        </xdr:txBody>
      </xdr:sp>
    </xdr:grpSp>
    <xdr:clientData/>
  </xdr:twoCellAnchor>
  <xdr:twoCellAnchor editAs="absolute">
    <xdr:from>
      <xdr:col>14</xdr:col>
      <xdr:colOff>1113</xdr:colOff>
      <xdr:row>2</xdr:row>
      <xdr:rowOff>12271</xdr:rowOff>
    </xdr:from>
    <xdr:to>
      <xdr:col>15</xdr:col>
      <xdr:colOff>518639</xdr:colOff>
      <xdr:row>4</xdr:row>
      <xdr:rowOff>171450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A71DE286-7AE4-8F63-5AC2-6B6070968776}"/>
            </a:ext>
          </a:extLst>
        </xdr:cNvPr>
        <xdr:cNvGrpSpPr/>
      </xdr:nvGrpSpPr>
      <xdr:grpSpPr>
        <a:xfrm>
          <a:off x="8983188" y="402796"/>
          <a:ext cx="1127126" cy="606854"/>
          <a:chOff x="9078438" y="421846"/>
          <a:chExt cx="1127126" cy="606854"/>
        </a:xfrm>
      </xdr:grpSpPr>
      <xdr:sp macro="" textlink="">
        <xdr:nvSpPr>
          <xdr:cNvPr id="14" name="Rectangle: Rounded Corners 13">
            <a:extLst>
              <a:ext uri="{FF2B5EF4-FFF2-40B4-BE49-F238E27FC236}">
                <a16:creationId xmlns:a16="http://schemas.microsoft.com/office/drawing/2014/main" id="{AF1D7EF3-DC03-B6FE-AFC3-A47BEEA5313F}"/>
              </a:ext>
            </a:extLst>
          </xdr:cNvPr>
          <xdr:cNvSpPr/>
        </xdr:nvSpPr>
        <xdr:spPr>
          <a:xfrm>
            <a:off x="9078438" y="421846"/>
            <a:ext cx="1127126" cy="606854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E8051FC-3916-5960-AC7D-7D6827CB879D}"/>
              </a:ext>
            </a:extLst>
          </xdr:cNvPr>
          <xdr:cNvSpPr txBox="1"/>
        </xdr:nvSpPr>
        <xdr:spPr>
          <a:xfrm>
            <a:off x="9121057" y="428654"/>
            <a:ext cx="1041888" cy="5932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Return to </a:t>
            </a:r>
          </a:p>
          <a:p>
            <a:r>
              <a:rPr lang="en-US" sz="1600" b="1">
                <a:solidFill>
                  <a:schemeClr val="bg1"/>
                </a:solidFill>
              </a:rPr>
              <a:t>Beginning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58704</xdr:colOff>
      <xdr:row>19</xdr:row>
      <xdr:rowOff>47625</xdr:rowOff>
    </xdr:from>
    <xdr:to>
      <xdr:col>12</xdr:col>
      <xdr:colOff>546852</xdr:colOff>
      <xdr:row>31</xdr:row>
      <xdr:rowOff>127635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916DDE2-E9A7-47E2-9E0B-3BC064556E96}"/>
            </a:ext>
          </a:extLst>
        </xdr:cNvPr>
        <xdr:cNvGrpSpPr/>
      </xdr:nvGrpSpPr>
      <xdr:grpSpPr>
        <a:xfrm>
          <a:off x="5383179" y="4029075"/>
          <a:ext cx="2926548" cy="2194560"/>
          <a:chOff x="5383179" y="6762750"/>
          <a:chExt cx="2926548" cy="2194560"/>
        </a:xfrm>
      </xdr:grpSpPr>
      <xdr:pic>
        <xdr:nvPicPr>
          <xdr:cNvPr id="7" name="Picture 7" descr="11960_meter">
            <a:extLst>
              <a:ext uri="{FF2B5EF4-FFF2-40B4-BE49-F238E27FC236}">
                <a16:creationId xmlns:a16="http://schemas.microsoft.com/office/drawing/2014/main" id="{D915E61A-5149-5F44-3AA3-E3AF3DAFA3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3179" y="6762750"/>
            <a:ext cx="2926548" cy="2194560"/>
          </a:xfrm>
          <a:prstGeom prst="rect">
            <a:avLst/>
          </a:prstGeom>
          <a:noFill/>
          <a:ln w="9525">
            <a:solidFill>
              <a:sysClr val="windowText" lastClr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B511EB8A-302C-30E8-AE2E-9DCD6555EE5D}"/>
              </a:ext>
            </a:extLst>
          </xdr:cNvPr>
          <xdr:cNvSpPr txBox="1"/>
        </xdr:nvSpPr>
        <xdr:spPr>
          <a:xfrm>
            <a:off x="5426308" y="6851190"/>
            <a:ext cx="955005" cy="530658"/>
          </a:xfrm>
          <a:prstGeom prst="rect">
            <a:avLst/>
          </a:prstGeom>
          <a:solidFill>
            <a:schemeClr val="bg1"/>
          </a:solidFill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>
            <a:spAutoFit/>
            <a:scene3d>
              <a:camera prst="orthographicFront"/>
              <a:lightRig rig="soft" dir="t">
                <a:rot lat="0" lon="0" rev="10800000"/>
              </a:lightRig>
            </a:scene3d>
            <a:sp3d>
              <a:bevelT w="27940" h="12700"/>
              <a:contourClr>
                <a:srgbClr val="DDDDDD"/>
              </a:contourClr>
            </a:sp3d>
          </a:bodyPr>
          <a:lstStyle/>
          <a:p>
            <a:pPr algn="ctr"/>
            <a:r>
              <a:rPr lang="en-US" sz="1400" b="1" cap="none" spc="150">
                <a:ln w="11430"/>
                <a:solidFill>
                  <a:srgbClr val="FF0000"/>
                </a:solidFill>
                <a:effectLst>
                  <a:outerShdw blurRad="25400" algn="tl" rotWithShape="0">
                    <a:srgbClr val="000000">
                      <a:alpha val="43000"/>
                    </a:srgbClr>
                  </a:outerShdw>
                </a:effectLst>
              </a:rPr>
              <a:t>Example</a:t>
            </a:r>
          </a:p>
          <a:p>
            <a:pPr algn="ctr"/>
            <a:r>
              <a:rPr lang="en-US" sz="1400" b="1" cap="none" spc="150">
                <a:ln w="11430"/>
                <a:solidFill>
                  <a:srgbClr val="FF0000"/>
                </a:solidFill>
                <a:effectLst>
                  <a:outerShdw blurRad="25400" algn="tl" rotWithShape="0">
                    <a:srgbClr val="000000">
                      <a:alpha val="43000"/>
                    </a:srgbClr>
                  </a:outerShdw>
                </a:effectLst>
              </a:rPr>
              <a:t>Only</a:t>
            </a:r>
          </a:p>
        </xdr:txBody>
      </xdr:sp>
    </xdr:grpSp>
    <xdr:clientData/>
  </xdr:twoCellAnchor>
  <xdr:twoCellAnchor editAs="absolute">
    <xdr:from>
      <xdr:col>14</xdr:col>
      <xdr:colOff>19050</xdr:colOff>
      <xdr:row>2</xdr:row>
      <xdr:rowOff>19050</xdr:rowOff>
    </xdr:from>
    <xdr:to>
      <xdr:col>15</xdr:col>
      <xdr:colOff>536576</xdr:colOff>
      <xdr:row>4</xdr:row>
      <xdr:rowOff>178229</xdr:rowOff>
    </xdr:to>
    <xdr:grpSp>
      <xdr:nvGrpSpPr>
        <xdr:cNvPr id="16" name="Group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74533F-B989-48E6-A435-594D7C9DC90E}"/>
            </a:ext>
          </a:extLst>
        </xdr:cNvPr>
        <xdr:cNvGrpSpPr/>
      </xdr:nvGrpSpPr>
      <xdr:grpSpPr>
        <a:xfrm>
          <a:off x="9001125" y="409575"/>
          <a:ext cx="1127126" cy="606854"/>
          <a:chOff x="9078438" y="421846"/>
          <a:chExt cx="1127126" cy="606854"/>
        </a:xfrm>
      </xdr:grpSpPr>
      <xdr:sp macro="" textlink="">
        <xdr:nvSpPr>
          <xdr:cNvPr id="17" name="Rectangle: Rounded Corners 16">
            <a:extLst>
              <a:ext uri="{FF2B5EF4-FFF2-40B4-BE49-F238E27FC236}">
                <a16:creationId xmlns:a16="http://schemas.microsoft.com/office/drawing/2014/main" id="{2197A7FD-6780-7C49-4781-AAFD71A32C9B}"/>
              </a:ext>
            </a:extLst>
          </xdr:cNvPr>
          <xdr:cNvSpPr/>
        </xdr:nvSpPr>
        <xdr:spPr>
          <a:xfrm>
            <a:off x="9078438" y="421846"/>
            <a:ext cx="1127126" cy="606854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C85B6354-D2F3-D5D9-C46B-F4369E9F9020}"/>
              </a:ext>
            </a:extLst>
          </xdr:cNvPr>
          <xdr:cNvSpPr txBox="1"/>
        </xdr:nvSpPr>
        <xdr:spPr>
          <a:xfrm>
            <a:off x="9121057" y="428654"/>
            <a:ext cx="1041888" cy="5932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Return to </a:t>
            </a:r>
          </a:p>
          <a:p>
            <a:r>
              <a:rPr lang="en-US" sz="1600" b="1">
                <a:solidFill>
                  <a:schemeClr val="bg1"/>
                </a:solidFill>
              </a:rPr>
              <a:t>Beginning</a:t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61914</xdr:colOff>
      <xdr:row>19</xdr:row>
      <xdr:rowOff>47625</xdr:rowOff>
    </xdr:from>
    <xdr:to>
      <xdr:col>12</xdr:col>
      <xdr:colOff>543901</xdr:colOff>
      <xdr:row>31</xdr:row>
      <xdr:rowOff>127635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6C62C05E-3BB9-492D-B595-DB7F86474F89}"/>
            </a:ext>
          </a:extLst>
        </xdr:cNvPr>
        <xdr:cNvGrpSpPr/>
      </xdr:nvGrpSpPr>
      <xdr:grpSpPr>
        <a:xfrm>
          <a:off x="5386389" y="4029075"/>
          <a:ext cx="2920387" cy="2194560"/>
          <a:chOff x="5386389" y="9686925"/>
          <a:chExt cx="2920387" cy="2194560"/>
        </a:xfrm>
      </xdr:grpSpPr>
      <xdr:pic>
        <xdr:nvPicPr>
          <xdr:cNvPr id="10" name="Picture 5" descr="meter_929">
            <a:extLst>
              <a:ext uri="{FF2B5EF4-FFF2-40B4-BE49-F238E27FC236}">
                <a16:creationId xmlns:a16="http://schemas.microsoft.com/office/drawing/2014/main" id="{DAC71704-FB54-5C1C-06EE-068F858828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6389" y="9686925"/>
            <a:ext cx="2920387" cy="2194560"/>
          </a:xfrm>
          <a:prstGeom prst="rect">
            <a:avLst/>
          </a:prstGeom>
          <a:noFill/>
          <a:ln w="9525">
            <a:solidFill>
              <a:sysClr val="windowText" lastClr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BBDED2E-F803-9215-250D-756804A70CD3}"/>
              </a:ext>
            </a:extLst>
          </xdr:cNvPr>
          <xdr:cNvSpPr txBox="1"/>
        </xdr:nvSpPr>
        <xdr:spPr>
          <a:xfrm>
            <a:off x="5426308" y="9775365"/>
            <a:ext cx="955005" cy="530658"/>
          </a:xfrm>
          <a:prstGeom prst="rect">
            <a:avLst/>
          </a:prstGeom>
          <a:solidFill>
            <a:schemeClr val="bg1"/>
          </a:solidFill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>
            <a:spAutoFit/>
            <a:scene3d>
              <a:camera prst="orthographicFront"/>
              <a:lightRig rig="soft" dir="t">
                <a:rot lat="0" lon="0" rev="10800000"/>
              </a:lightRig>
            </a:scene3d>
            <a:sp3d>
              <a:bevelT w="27940" h="12700"/>
              <a:contourClr>
                <a:srgbClr val="DDDDDD"/>
              </a:contourClr>
            </a:sp3d>
          </a:bodyPr>
          <a:lstStyle/>
          <a:p>
            <a:pPr algn="ctr"/>
            <a:r>
              <a:rPr lang="en-US" sz="1400" b="1" cap="none" spc="150">
                <a:ln w="11430"/>
                <a:solidFill>
                  <a:srgbClr val="FF0000"/>
                </a:solidFill>
                <a:effectLst>
                  <a:outerShdw blurRad="25400" algn="tl" rotWithShape="0">
                    <a:srgbClr val="000000">
                      <a:alpha val="43000"/>
                    </a:srgbClr>
                  </a:outerShdw>
                </a:effectLst>
              </a:rPr>
              <a:t>Example</a:t>
            </a:r>
          </a:p>
          <a:p>
            <a:pPr algn="ctr"/>
            <a:r>
              <a:rPr lang="en-US" sz="1400" b="1" cap="none" spc="150">
                <a:ln w="11430"/>
                <a:solidFill>
                  <a:srgbClr val="FF0000"/>
                </a:solidFill>
                <a:effectLst>
                  <a:outerShdw blurRad="25400" algn="tl" rotWithShape="0">
                    <a:srgbClr val="000000">
                      <a:alpha val="43000"/>
                    </a:srgbClr>
                  </a:outerShdw>
                </a:effectLst>
              </a:rPr>
              <a:t>Only</a:t>
            </a:r>
          </a:p>
        </xdr:txBody>
      </xdr:sp>
    </xdr:grpSp>
    <xdr:clientData/>
  </xdr:twoCellAnchor>
  <xdr:twoCellAnchor editAs="absolute">
    <xdr:from>
      <xdr:col>14</xdr:col>
      <xdr:colOff>19050</xdr:colOff>
      <xdr:row>2</xdr:row>
      <xdr:rowOff>38100</xdr:rowOff>
    </xdr:from>
    <xdr:to>
      <xdr:col>15</xdr:col>
      <xdr:colOff>536576</xdr:colOff>
      <xdr:row>4</xdr:row>
      <xdr:rowOff>197279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9CEA015B-682F-437E-86BE-CE8F08D38D54}"/>
            </a:ext>
          </a:extLst>
        </xdr:cNvPr>
        <xdr:cNvGrpSpPr/>
      </xdr:nvGrpSpPr>
      <xdr:grpSpPr>
        <a:xfrm>
          <a:off x="9001125" y="428625"/>
          <a:ext cx="1127126" cy="606854"/>
          <a:chOff x="9078438" y="421846"/>
          <a:chExt cx="1127126" cy="606854"/>
        </a:xfrm>
      </xdr:grpSpPr>
      <xdr:sp macro="" textlink="">
        <xdr:nvSpPr>
          <xdr:cNvPr id="14" name="Rectangle: Rounded Corners 13">
            <a:extLst>
              <a:ext uri="{FF2B5EF4-FFF2-40B4-BE49-F238E27FC236}">
                <a16:creationId xmlns:a16="http://schemas.microsoft.com/office/drawing/2014/main" id="{D29EA56B-59BD-D5F6-8B0F-203BAD4CBF6A}"/>
              </a:ext>
            </a:extLst>
          </xdr:cNvPr>
          <xdr:cNvSpPr/>
        </xdr:nvSpPr>
        <xdr:spPr>
          <a:xfrm>
            <a:off x="9078438" y="421846"/>
            <a:ext cx="1127126" cy="606854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DFC94A-57D1-9FBD-848B-0ACE6E3F84E6}"/>
              </a:ext>
            </a:extLst>
          </xdr:cNvPr>
          <xdr:cNvSpPr txBox="1"/>
        </xdr:nvSpPr>
        <xdr:spPr>
          <a:xfrm>
            <a:off x="9121057" y="428654"/>
            <a:ext cx="1041888" cy="5932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Return to </a:t>
            </a:r>
          </a:p>
          <a:p>
            <a:r>
              <a:rPr lang="en-US" sz="1600" b="1">
                <a:solidFill>
                  <a:schemeClr val="bg1"/>
                </a:solidFill>
              </a:rPr>
              <a:t>Beginning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133165</xdr:colOff>
      <xdr:row>19</xdr:row>
      <xdr:rowOff>11748</xdr:rowOff>
    </xdr:from>
    <xdr:to>
      <xdr:col>12</xdr:col>
      <xdr:colOff>460981</xdr:colOff>
      <xdr:row>32</xdr:row>
      <xdr:rowOff>21273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9501665-D12D-4CAB-8D3B-5092ACF407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11" r="17026" b="22029"/>
        <a:stretch/>
      </xdr:blipFill>
      <xdr:spPr bwMode="auto">
        <a:xfrm>
          <a:off x="5457640" y="12765723"/>
          <a:ext cx="2766216" cy="2286000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216133</xdr:colOff>
      <xdr:row>19</xdr:row>
      <xdr:rowOff>136065</xdr:rowOff>
    </xdr:from>
    <xdr:ext cx="955005" cy="53065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BFCC05-B22C-4C57-B134-EBF604D1914D}"/>
            </a:ext>
          </a:extLst>
        </xdr:cNvPr>
        <xdr:cNvSpPr txBox="1"/>
      </xdr:nvSpPr>
      <xdr:spPr>
        <a:xfrm>
          <a:off x="5540608" y="12890040"/>
          <a:ext cx="955005" cy="530658"/>
        </a:xfrm>
        <a:prstGeom prst="rect">
          <a:avLst/>
        </a:prstGeom>
        <a:solidFill>
          <a:schemeClr val="bg1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1400" b="1" cap="none" spc="150">
              <a:ln w="11430"/>
              <a:solidFill>
                <a:srgbClr val="FF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</a:t>
          </a:r>
        </a:p>
        <a:p>
          <a:pPr algn="ctr"/>
          <a:r>
            <a:rPr lang="en-US" sz="1400" b="1" cap="none" spc="150">
              <a:ln w="11430"/>
              <a:solidFill>
                <a:srgbClr val="FF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Only</a:t>
          </a:r>
        </a:p>
      </xdr:txBody>
    </xdr:sp>
    <xdr:clientData/>
  </xdr:oneCellAnchor>
  <xdr:twoCellAnchor editAs="absolute">
    <xdr:from>
      <xdr:col>14</xdr:col>
      <xdr:colOff>9525</xdr:colOff>
      <xdr:row>2</xdr:row>
      <xdr:rowOff>9525</xdr:rowOff>
    </xdr:from>
    <xdr:to>
      <xdr:col>15</xdr:col>
      <xdr:colOff>527051</xdr:colOff>
      <xdr:row>4</xdr:row>
      <xdr:rowOff>168704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DB226EF2-0E40-47B2-8C9A-2990A46FE603}"/>
            </a:ext>
          </a:extLst>
        </xdr:cNvPr>
        <xdr:cNvGrpSpPr/>
      </xdr:nvGrpSpPr>
      <xdr:grpSpPr>
        <a:xfrm>
          <a:off x="8991600" y="400050"/>
          <a:ext cx="1127126" cy="606854"/>
          <a:chOff x="9078438" y="421846"/>
          <a:chExt cx="1127126" cy="606854"/>
        </a:xfrm>
      </xdr:grpSpPr>
      <xdr:sp macro="" textlink="">
        <xdr:nvSpPr>
          <xdr:cNvPr id="14" name="Rectangle: Rounded Corners 13">
            <a:extLst>
              <a:ext uri="{FF2B5EF4-FFF2-40B4-BE49-F238E27FC236}">
                <a16:creationId xmlns:a16="http://schemas.microsoft.com/office/drawing/2014/main" id="{F4ED618B-F3AC-6550-D8D6-0A28846774A4}"/>
              </a:ext>
            </a:extLst>
          </xdr:cNvPr>
          <xdr:cNvSpPr/>
        </xdr:nvSpPr>
        <xdr:spPr>
          <a:xfrm>
            <a:off x="9078438" y="421846"/>
            <a:ext cx="1127126" cy="606854"/>
          </a:xfrm>
          <a:prstGeom prst="roundRect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E1E61B5-47BB-BF78-192B-259B6A1392F0}"/>
              </a:ext>
            </a:extLst>
          </xdr:cNvPr>
          <xdr:cNvSpPr txBox="1"/>
        </xdr:nvSpPr>
        <xdr:spPr>
          <a:xfrm>
            <a:off x="9121057" y="428654"/>
            <a:ext cx="1041888" cy="5932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solidFill>
                  <a:schemeClr val="bg1"/>
                </a:solidFill>
              </a:rPr>
              <a:t>Return to </a:t>
            </a:r>
          </a:p>
          <a:p>
            <a:r>
              <a:rPr lang="en-US" sz="1600" b="1">
                <a:solidFill>
                  <a:schemeClr val="bg1"/>
                </a:solidFill>
              </a:rPr>
              <a:t>Beginning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pageSetUpPr fitToPage="1"/>
  </sheetPr>
  <dimension ref="A1:S17"/>
  <sheetViews>
    <sheetView tabSelected="1" zoomScaleNormal="100" workbookViewId="0">
      <selection activeCell="D3" sqref="D3:E3"/>
    </sheetView>
  </sheetViews>
  <sheetFormatPr defaultRowHeight="12.75"/>
  <cols>
    <col min="2" max="2" width="13.42578125" customWidth="1"/>
    <col min="3" max="3" width="4" customWidth="1"/>
    <col min="4" max="4" width="13.140625" customWidth="1"/>
    <col min="5" max="5" width="15.140625" customWidth="1"/>
    <col min="6" max="6" width="6.7109375" customWidth="1"/>
  </cols>
  <sheetData>
    <row r="1" spans="1:19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9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9" s="10" customFormat="1" ht="22.5" customHeight="1">
      <c r="A3" s="26" t="s">
        <v>1</v>
      </c>
      <c r="B3" s="26"/>
      <c r="C3" s="26"/>
      <c r="D3" s="28"/>
      <c r="E3" s="28"/>
      <c r="F3" s="12"/>
      <c r="G3" s="31"/>
      <c r="H3" s="31"/>
      <c r="I3" s="23" t="s">
        <v>2</v>
      </c>
      <c r="J3" s="23"/>
      <c r="K3" s="23"/>
      <c r="L3" s="23"/>
      <c r="M3" s="23"/>
    </row>
    <row r="4" spans="1:19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9" s="10" customFormat="1" ht="22.5" customHeight="1">
      <c r="A5" s="25" t="s">
        <v>3</v>
      </c>
      <c r="B5" s="25"/>
      <c r="C5" s="25"/>
      <c r="D5" s="29"/>
      <c r="E5" s="29"/>
      <c r="F5" s="12"/>
      <c r="G5" s="32"/>
      <c r="H5" s="32"/>
      <c r="I5" s="23" t="s">
        <v>4</v>
      </c>
      <c r="J5" s="23"/>
      <c r="K5" s="23"/>
      <c r="L5" s="23"/>
      <c r="M5" s="23"/>
    </row>
    <row r="6" spans="1:19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9" s="10" customFormat="1" ht="22.5" customHeight="1">
      <c r="A7" s="26" t="s">
        <v>5</v>
      </c>
      <c r="B7" s="26"/>
      <c r="C7" s="26"/>
      <c r="D7" s="27"/>
      <c r="E7" s="27"/>
      <c r="F7" s="12"/>
      <c r="G7" s="27"/>
      <c r="H7" s="27"/>
      <c r="I7" s="33" t="s">
        <v>6</v>
      </c>
      <c r="J7" s="33"/>
      <c r="K7" s="33"/>
      <c r="L7" s="33"/>
      <c r="M7" s="33"/>
      <c r="P7" s="11"/>
      <c r="Q7" s="11"/>
      <c r="R7" s="11"/>
      <c r="S7" s="11"/>
    </row>
    <row r="8" spans="1:19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9" s="10" customFormat="1" ht="22.5" customHeight="1">
      <c r="A9" s="22" t="s">
        <v>7</v>
      </c>
      <c r="B9" s="22"/>
      <c r="C9" s="22"/>
      <c r="D9" s="22"/>
      <c r="E9" s="22"/>
      <c r="F9" s="27"/>
      <c r="G9" s="27"/>
      <c r="H9" s="27"/>
      <c r="I9" s="24"/>
      <c r="J9" s="24"/>
      <c r="K9" s="24"/>
      <c r="L9" s="24"/>
      <c r="M9" s="24"/>
    </row>
    <row r="10" spans="1:1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9" ht="15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9" ht="15" customHeight="1">
      <c r="A12" s="6"/>
      <c r="B12" s="19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9" ht="1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9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9" ht="15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9" ht="18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</sheetData>
  <sheetProtection algorithmName="SHA-512" hashValue="MU94UHV6a8j1Mmr6ZeKraIGCZrOoZp/ff5kpewZAkwqA31/hFRR6UZdi/crc4lwJPXOuz7L33VZsDBYTdj+saA==" saltValue="cUOUvFMUSGLY9SdLgQSqhA==" spinCount="100000" sheet="1" objects="1" scenarios="1"/>
  <mergeCells count="27">
    <mergeCell ref="A1:M1"/>
    <mergeCell ref="G3:H3"/>
    <mergeCell ref="I3:M3"/>
    <mergeCell ref="G5:H5"/>
    <mergeCell ref="D7:E7"/>
    <mergeCell ref="G7:H7"/>
    <mergeCell ref="I7:M7"/>
    <mergeCell ref="A10:M10"/>
    <mergeCell ref="I5:M5"/>
    <mergeCell ref="I9:M9"/>
    <mergeCell ref="A2:M2"/>
    <mergeCell ref="A5:C5"/>
    <mergeCell ref="A7:C7"/>
    <mergeCell ref="A3:C3"/>
    <mergeCell ref="A9:E9"/>
    <mergeCell ref="F9:H9"/>
    <mergeCell ref="D3:E3"/>
    <mergeCell ref="D5:E5"/>
    <mergeCell ref="A8:M8"/>
    <mergeCell ref="A6:M6"/>
    <mergeCell ref="A4:M4"/>
    <mergeCell ref="A16:M16"/>
    <mergeCell ref="A14:M14"/>
    <mergeCell ref="A11:M11"/>
    <mergeCell ref="B12:M13"/>
    <mergeCell ref="A17:M17"/>
    <mergeCell ref="A15:M15"/>
  </mergeCells>
  <phoneticPr fontId="0" type="noConversion"/>
  <dataValidations xWindow="344" yWindow="355" count="3">
    <dataValidation type="list" allowBlank="1" showInputMessage="1" showErrorMessage="1" promptTitle="MULTIPLIER" prompt="Must have valid multiplier to ensure the calculation is correct" sqref="G7:H7" xr:uid="{F28D75C1-651F-49A3-A88C-45B370733F01}">
      <formula1>Mult</formula1>
    </dataValidation>
    <dataValidation type="list" allowBlank="1" showInputMessage="1" showErrorMessage="1" sqref="D7:E7" xr:uid="{24F56A6C-2E86-413D-B2E3-D5D49F10A3CC}">
      <formula1>Unit</formula1>
    </dataValidation>
    <dataValidation type="list" allowBlank="1" showInputMessage="1" showErrorMessage="1" sqref="F9:H9" xr:uid="{75FE20A2-CEBB-406C-A501-5B09D91C5991}">
      <formula1>Yes_No</formula1>
    </dataValidation>
  </dataValidations>
  <printOptions horizontalCentered="1"/>
  <pageMargins left="0.5" right="0.5" top="0.5" bottom="0.5" header="0.5" footer="0.5"/>
  <pageSetup orientation="landscape" r:id="rId1"/>
  <headerFooter alignWithMargins="0">
    <oddHeader>&amp;RINFORMATION ONLY</oddHeader>
    <oddFooter>&amp;CBig Bend GMD5 exercises great care in creating this worksheet but, offers no guarantee of accuracy or completeness of data.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CFF5D-8388-4964-B4A4-589ECAB11C13}">
  <sheetPr published="0" codeName="Sheet2">
    <pageSetUpPr fitToPage="1"/>
  </sheetPr>
  <dimension ref="A1:S34"/>
  <sheetViews>
    <sheetView zoomScaleNormal="100" workbookViewId="0">
      <selection activeCell="E21" sqref="E21"/>
    </sheetView>
  </sheetViews>
  <sheetFormatPr defaultRowHeight="12.75"/>
  <cols>
    <col min="2" max="2" width="13.42578125" customWidth="1"/>
    <col min="3" max="3" width="4" customWidth="1"/>
    <col min="4" max="4" width="13.140625" customWidth="1"/>
    <col min="5" max="5" width="15.140625" customWidth="1"/>
    <col min="6" max="6" width="6.7109375" customWidth="1"/>
  </cols>
  <sheetData>
    <row r="1" spans="1:19" ht="23.25">
      <c r="A1" s="30" t="str">
        <f>IF(Calculator!$D$3="","",Calculator!A$1)</f>
        <v/>
      </c>
      <c r="B1" s="30" t="str">
        <f>IF(Calculator!$D$3="","",Calculator!B$1)</f>
        <v/>
      </c>
      <c r="C1" s="30" t="str">
        <f>IF(Calculator!$D$3="","",Calculator!C$1)</f>
        <v/>
      </c>
      <c r="D1" s="30" t="str">
        <f>IF(Calculator!$D$3="","",Calculator!D$1)</f>
        <v/>
      </c>
      <c r="E1" s="30" t="str">
        <f>IF(Calculator!$D$3="","",Calculator!E$1)</f>
        <v/>
      </c>
      <c r="F1" s="30" t="str">
        <f>IF(Calculator!$D$3="","",Calculator!F$1)</f>
        <v/>
      </c>
      <c r="G1" s="30" t="str">
        <f>IF(Calculator!$D$3="","",Calculator!G$1)</f>
        <v/>
      </c>
      <c r="H1" s="30" t="str">
        <f>IF(Calculator!$D$3="","",Calculator!H$1)</f>
        <v/>
      </c>
      <c r="I1" s="30" t="str">
        <f>IF(Calculator!$D$3="","",Calculator!I$1)</f>
        <v/>
      </c>
      <c r="J1" s="30" t="str">
        <f>IF(Calculator!$D$3="","",Calculator!J$1)</f>
        <v/>
      </c>
      <c r="K1" s="30" t="str">
        <f>IF(Calculator!$D$3="","",Calculator!K$1)</f>
        <v/>
      </c>
      <c r="L1" s="30" t="str">
        <f>IF(Calculator!$D$3="","",Calculator!L$1)</f>
        <v/>
      </c>
      <c r="M1" s="30" t="str">
        <f>IF(Calculator!$D$3="","",Calculator!M$1)</f>
        <v/>
      </c>
    </row>
    <row r="2" spans="1:19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9" s="10" customFormat="1" ht="22.5" customHeight="1">
      <c r="A3" s="26" t="str">
        <f>IF(Calculator!$D$3="","",Calculator!A$3)</f>
        <v/>
      </c>
      <c r="B3" s="26" t="str">
        <f>IF(Calculator!$D$3="","",Calculator!B$3)</f>
        <v/>
      </c>
      <c r="C3" s="26" t="str">
        <f>IF(Calculator!$D$3="","",Calculator!C$3)</f>
        <v/>
      </c>
      <c r="D3" s="34" t="str">
        <f>IF(Calculator!$D$3="","",Calculator!D$3)</f>
        <v/>
      </c>
      <c r="E3" s="34" t="str">
        <f>IF(Calculator!$D$3="","",Calculator!E$3)</f>
        <v/>
      </c>
      <c r="F3" s="12"/>
      <c r="G3" s="35" t="str">
        <f>IF(Calculator!$D$3="","",Calculator!G$3)</f>
        <v/>
      </c>
      <c r="H3" s="35" t="str">
        <f>IF(Calculator!$D$3="","",Calculator!H$3)</f>
        <v/>
      </c>
      <c r="I3" s="23" t="str">
        <f>IF(Calculator!$D$3="","",Calculator!I$3)</f>
        <v/>
      </c>
      <c r="J3" s="23" t="str">
        <f>IF(Calculator!$D$3="","",Calculator!J$3)</f>
        <v/>
      </c>
      <c r="K3" s="23" t="str">
        <f>IF(Calculator!$D$3="","",Calculator!K$3)</f>
        <v/>
      </c>
      <c r="L3" s="23" t="str">
        <f>IF(Calculator!$D$3="","",Calculator!L$3)</f>
        <v/>
      </c>
      <c r="M3" s="23" t="str">
        <f>IF(Calculator!$D$3="","",Calculator!M$3)</f>
        <v/>
      </c>
    </row>
    <row r="4" spans="1:19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9" s="10" customFormat="1" ht="22.5" customHeight="1">
      <c r="A5" s="25" t="str">
        <f>IF(Calculator!$D$3="","",Calculator!A$5)</f>
        <v/>
      </c>
      <c r="B5" s="25" t="str">
        <f>IF(Calculator!$D$3="","",Calculator!B$5)</f>
        <v/>
      </c>
      <c r="C5" s="25" t="str">
        <f>IF(Calculator!$D$3="","",Calculator!C$5)</f>
        <v/>
      </c>
      <c r="D5" s="36" t="str">
        <f>IF(Calculator!$D$3="","",Calculator!D$5)</f>
        <v/>
      </c>
      <c r="E5" s="36" t="str">
        <f>IF(Calculator!$D$3="","",Calculator!E$5)</f>
        <v/>
      </c>
      <c r="F5" s="12"/>
      <c r="G5" s="37" t="str">
        <f>IF(Calculator!$D$3="","",Calculator!G$5)</f>
        <v/>
      </c>
      <c r="H5" s="37" t="str">
        <f>IF(Calculator!$D$3="","",Calculator!H$5)</f>
        <v/>
      </c>
      <c r="I5" s="23" t="str">
        <f>IF(Calculator!$D$3="","",Calculator!I$5)</f>
        <v/>
      </c>
      <c r="J5" s="23" t="str">
        <f>IF(Calculator!$D$3="","",Calculator!J$5)</f>
        <v/>
      </c>
      <c r="K5" s="23" t="str">
        <f>IF(Calculator!$D$3="","",Calculator!K$5)</f>
        <v/>
      </c>
      <c r="L5" s="23" t="str">
        <f>IF(Calculator!$D$3="","",Calculator!L$5)</f>
        <v/>
      </c>
      <c r="M5" s="23" t="str">
        <f>IF(Calculator!$D$3="","",Calculator!M$5)</f>
        <v/>
      </c>
    </row>
    <row r="6" spans="1:19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9" s="10" customFormat="1" ht="22.5" customHeight="1">
      <c r="A7" s="26" t="str">
        <f>IF(Calculator!$D$3="","",Calculator!A$7)</f>
        <v/>
      </c>
      <c r="B7" s="26" t="str">
        <f>IF(Calculator!$D$3="","",Calculator!B$7)</f>
        <v/>
      </c>
      <c r="C7" s="26" t="str">
        <f>IF(Calculator!$D$3="","",Calculator!C$7)</f>
        <v/>
      </c>
      <c r="D7" s="34" t="str">
        <f>IF(Calculator!$D$3="","",Calculator!D$7)</f>
        <v/>
      </c>
      <c r="E7" s="34" t="str">
        <f>IF(Calculator!$D$3="","",Calculator!E$7)</f>
        <v/>
      </c>
      <c r="F7" s="12"/>
      <c r="G7" s="34" t="str">
        <f>IF(Calculator!$D$3="","",Calculator!G$7)</f>
        <v/>
      </c>
      <c r="H7" s="34" t="str">
        <f>IF(Calculator!$D$3="","",Calculator!H$7)</f>
        <v/>
      </c>
      <c r="I7" s="33" t="str">
        <f>IF(Calculator!$D$3="","",Calculator!I$7)</f>
        <v/>
      </c>
      <c r="J7" s="33" t="str">
        <f>IF(Calculator!$D$3="","",Calculator!J$7)</f>
        <v/>
      </c>
      <c r="K7" s="33" t="str">
        <f>IF(Calculator!$D$3="","",Calculator!K$7)</f>
        <v/>
      </c>
      <c r="L7" s="33" t="str">
        <f>IF(Calculator!$D$3="","",Calculator!L$7)</f>
        <v/>
      </c>
      <c r="M7" s="33" t="str">
        <f>IF(Calculator!$D$3="","",Calculator!M$7)</f>
        <v/>
      </c>
      <c r="P7" s="11"/>
      <c r="Q7" s="11"/>
      <c r="R7" s="11"/>
      <c r="S7" s="11"/>
    </row>
    <row r="8" spans="1:19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9" s="10" customFormat="1" ht="22.5" customHeight="1">
      <c r="A9" s="22" t="str">
        <f>IF(Calculator!$D$3="","",Calculator!A$9)</f>
        <v/>
      </c>
      <c r="B9" s="22" t="str">
        <f>IF(Calculator!$D$3="","",Calculator!B$9)</f>
        <v/>
      </c>
      <c r="C9" s="22" t="str">
        <f>IF(Calculator!$D$3="","",Calculator!C$9)</f>
        <v/>
      </c>
      <c r="D9" s="22" t="str">
        <f>IF(Calculator!$D$3="","",Calculator!D$9)</f>
        <v/>
      </c>
      <c r="E9" s="22" t="str">
        <f>IF(Calculator!$D$3="","",Calculator!E$9)</f>
        <v/>
      </c>
      <c r="F9" s="34" t="str">
        <f>IF(Calculator!$D$3="","",Calculator!F$9)</f>
        <v/>
      </c>
      <c r="G9" s="34" t="str">
        <f>IF(Calculator!$D$3="","",Calculator!G$9)</f>
        <v/>
      </c>
      <c r="H9" s="34" t="str">
        <f>IF(Calculator!$D$3="","",Calculator!H$9)</f>
        <v/>
      </c>
      <c r="I9" s="24"/>
      <c r="J9" s="24"/>
      <c r="K9" s="24"/>
      <c r="L9" s="24"/>
      <c r="M9" s="24"/>
    </row>
    <row r="10" spans="1:1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9" ht="15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9" ht="15" customHeight="1">
      <c r="A12" s="6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9" ht="1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9" ht="1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9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9" ht="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8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3.25">
      <c r="A19" s="38" t="s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>
      <c r="A20" s="41"/>
      <c r="B20" s="41"/>
      <c r="C20" s="41"/>
      <c r="D20" s="41"/>
      <c r="E20" s="41"/>
      <c r="F20" s="41"/>
      <c r="G20" s="41"/>
      <c r="H20" s="41"/>
      <c r="I20" s="20"/>
      <c r="J20" s="20"/>
      <c r="K20" s="20"/>
      <c r="L20" s="20"/>
      <c r="M20" s="20"/>
    </row>
    <row r="21" spans="1:13" ht="15">
      <c r="A21" s="42" t="s">
        <v>14</v>
      </c>
      <c r="B21" s="42"/>
      <c r="C21" s="42"/>
      <c r="D21" s="42"/>
      <c r="E21" s="13"/>
      <c r="F21" s="41" t="str">
        <f>IF(Units=lists!$A$6,[0]!Units,"")</f>
        <v/>
      </c>
      <c r="G21" s="41"/>
      <c r="H21" s="41"/>
      <c r="I21" s="20"/>
      <c r="J21" s="20"/>
      <c r="K21" s="20"/>
      <c r="L21" s="20"/>
      <c r="M21" s="20"/>
    </row>
    <row r="22" spans="1:13">
      <c r="A22" s="41"/>
      <c r="B22" s="41"/>
      <c r="C22" s="41"/>
      <c r="D22" s="41"/>
      <c r="E22" s="41"/>
      <c r="F22" s="41"/>
      <c r="G22" s="41"/>
      <c r="H22" s="41"/>
      <c r="I22" s="20"/>
      <c r="J22" s="20"/>
      <c r="K22" s="20"/>
      <c r="L22" s="20"/>
      <c r="M22" s="20"/>
    </row>
    <row r="23" spans="1:13" ht="15">
      <c r="A23" s="42" t="s">
        <v>15</v>
      </c>
      <c r="B23" s="42"/>
      <c r="C23" s="42"/>
      <c r="D23" s="42"/>
      <c r="E23" s="13"/>
      <c r="F23" s="41" t="str">
        <f>IF(Units=lists!$A$6,[0]!Units,"")</f>
        <v/>
      </c>
      <c r="G23" s="41"/>
      <c r="H23" s="41"/>
      <c r="I23" s="20"/>
      <c r="J23" s="20"/>
      <c r="K23" s="20"/>
      <c r="L23" s="20"/>
      <c r="M23" s="20"/>
    </row>
    <row r="24" spans="1:13">
      <c r="A24" s="41"/>
      <c r="B24" s="41"/>
      <c r="C24" s="41"/>
      <c r="D24" s="41"/>
      <c r="E24" s="41"/>
      <c r="F24" s="41"/>
      <c r="G24" s="41"/>
      <c r="H24" s="41"/>
      <c r="I24" s="20"/>
      <c r="J24" s="20"/>
      <c r="K24" s="20"/>
      <c r="L24" s="20"/>
      <c r="M24" s="20"/>
    </row>
    <row r="25" spans="1:13" ht="15" customHeight="1">
      <c r="A25" s="42" t="s">
        <v>16</v>
      </c>
      <c r="B25" s="42"/>
      <c r="C25" s="42"/>
      <c r="D25" s="42"/>
      <c r="E25" s="1" t="str">
        <f>IF(OR(E21="",E23=""),"",IF(E23&lt;E21,((((E23+1000000)-E21)*Multiplier)/325851),((E23-E21)*Multiplier)/325851))</f>
        <v/>
      </c>
      <c r="F25" s="8" t="s">
        <v>17</v>
      </c>
      <c r="G25" s="39" t="s">
        <v>18</v>
      </c>
      <c r="H25" s="39"/>
      <c r="I25" s="20"/>
      <c r="J25" s="20"/>
      <c r="K25" s="20"/>
      <c r="L25" s="20"/>
      <c r="M25" s="20"/>
    </row>
    <row r="26" spans="1:13">
      <c r="A26" s="41"/>
      <c r="B26" s="41"/>
      <c r="C26" s="41"/>
      <c r="D26" s="41"/>
      <c r="E26" s="41"/>
      <c r="F26" s="41"/>
      <c r="G26" s="39"/>
      <c r="H26" s="39"/>
      <c r="I26" s="20"/>
      <c r="J26" s="20"/>
      <c r="K26" s="20"/>
      <c r="L26" s="20"/>
      <c r="M26" s="20"/>
    </row>
    <row r="27" spans="1:13" ht="15" customHeight="1">
      <c r="A27" s="42" t="s">
        <v>19</v>
      </c>
      <c r="B27" s="42"/>
      <c r="C27" s="42"/>
      <c r="D27" s="42"/>
      <c r="E27" s="2" t="str">
        <f>IF(OR(E21="",E23=""),"",Allocation-E25)</f>
        <v/>
      </c>
      <c r="F27" s="8" t="s">
        <v>17</v>
      </c>
      <c r="G27" s="39"/>
      <c r="H27" s="39"/>
      <c r="I27" s="20"/>
      <c r="J27" s="20"/>
      <c r="K27" s="20"/>
      <c r="L27" s="20"/>
      <c r="M27" s="20"/>
    </row>
    <row r="28" spans="1:13">
      <c r="A28" s="20"/>
      <c r="B28" s="20"/>
      <c r="C28" s="20"/>
      <c r="D28" s="20"/>
      <c r="E28" s="20"/>
      <c r="F28" s="20"/>
      <c r="G28" s="39"/>
      <c r="H28" s="39"/>
      <c r="I28" s="20"/>
      <c r="J28" s="20"/>
      <c r="K28" s="20"/>
      <c r="L28" s="20"/>
      <c r="M28" s="20"/>
    </row>
    <row r="29" spans="1:13" ht="15">
      <c r="A29" s="42" t="s">
        <v>20</v>
      </c>
      <c r="B29" s="42"/>
      <c r="C29" s="42"/>
      <c r="D29" s="42"/>
      <c r="E29" s="1" t="str">
        <f>IF(OR(E21="",E23=""),"",(Rate*1440)/325851)</f>
        <v/>
      </c>
      <c r="F29" s="8" t="s">
        <v>17</v>
      </c>
      <c r="G29" s="39"/>
      <c r="H29" s="39"/>
      <c r="I29" s="20"/>
      <c r="J29" s="20"/>
      <c r="K29" s="20"/>
      <c r="L29" s="20"/>
      <c r="M29" s="20"/>
    </row>
    <row r="30" spans="1:13">
      <c r="A30" s="41"/>
      <c r="B30" s="41"/>
      <c r="C30" s="41"/>
      <c r="D30" s="41"/>
      <c r="E30" s="41"/>
      <c r="F30" s="41"/>
      <c r="G30" s="41"/>
      <c r="H30" s="41"/>
      <c r="I30" s="20"/>
      <c r="J30" s="20"/>
      <c r="K30" s="20"/>
      <c r="L30" s="20"/>
      <c r="M30" s="20"/>
    </row>
    <row r="31" spans="1:13" ht="15">
      <c r="A31" s="42" t="s">
        <v>21</v>
      </c>
      <c r="B31" s="42"/>
      <c r="C31" s="42"/>
      <c r="D31" s="42"/>
      <c r="E31" s="3" t="str">
        <f>IF(OR(E21="",E23=""),"",IF(AND(OR(E27="",E27=0),OR(E29="",E29=0)),"",E27/E29))</f>
        <v/>
      </c>
      <c r="F31" s="8" t="s">
        <v>22</v>
      </c>
      <c r="G31" s="41"/>
      <c r="H31" s="41"/>
      <c r="I31" s="20"/>
      <c r="J31" s="20"/>
      <c r="K31" s="20"/>
      <c r="L31" s="20"/>
      <c r="M31" s="20"/>
    </row>
    <row r="32" spans="1:13">
      <c r="A32" s="41"/>
      <c r="B32" s="41"/>
      <c r="C32" s="41"/>
      <c r="D32" s="41"/>
      <c r="E32" s="41"/>
      <c r="F32" s="41"/>
      <c r="G32" s="41"/>
      <c r="H32" s="41"/>
      <c r="I32" s="20"/>
      <c r="J32" s="20"/>
      <c r="K32" s="20"/>
      <c r="L32" s="20"/>
      <c r="M32" s="20"/>
    </row>
    <row r="33" spans="1:13" ht="15">
      <c r="A33" s="42" t="s">
        <v>23</v>
      </c>
      <c r="B33" s="42"/>
      <c r="C33" s="42"/>
      <c r="D33" s="42"/>
      <c r="E33" s="15" t="str">
        <f>IF(OR(E21="",E23=""),"",IF((((E27*325851)/Multiplier)+E23)&gt;1000000,(((E27*325851)/Multiplier)+E23)-1000000,((E27*325851)/Multiplier)+E23))</f>
        <v/>
      </c>
      <c r="F33" s="41" t="str">
        <f>IF(Units=lists!$A$6,[0]!Units,"")</f>
        <v/>
      </c>
      <c r="G33" s="41"/>
      <c r="H33" s="41"/>
      <c r="I33" s="20" t="s">
        <v>24</v>
      </c>
      <c r="J33" s="20"/>
      <c r="K33" s="20"/>
      <c r="L33" s="20"/>
      <c r="M33" s="20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 algorithmName="SHA-512" hashValue="NW2SDyrhxkjMq9ymZDR32y4LtjmjBjFnA77RmSL135V9XyK/09MmDlhx5WpiP5mJrQUHAY2CKrv01B7Se6q8YQ==" saltValue="XydFBIsEnnaJbTFBW4PoFQ==" spinCount="100000" sheet="1" objects="1" scenarios="1"/>
  <mergeCells count="50">
    <mergeCell ref="I33:M33"/>
    <mergeCell ref="A34:M34"/>
    <mergeCell ref="A30:H30"/>
    <mergeCell ref="A31:D31"/>
    <mergeCell ref="G31:H31"/>
    <mergeCell ref="A32:H32"/>
    <mergeCell ref="A33:D33"/>
    <mergeCell ref="F33:H33"/>
    <mergeCell ref="A18:M18"/>
    <mergeCell ref="A19:M19"/>
    <mergeCell ref="A20:H20"/>
    <mergeCell ref="I20:M32"/>
    <mergeCell ref="A21:D21"/>
    <mergeCell ref="F21:H21"/>
    <mergeCell ref="A22:H22"/>
    <mergeCell ref="A23:D23"/>
    <mergeCell ref="F23:H23"/>
    <mergeCell ref="A24:H24"/>
    <mergeCell ref="A25:D25"/>
    <mergeCell ref="G25:H29"/>
    <mergeCell ref="A26:F26"/>
    <mergeCell ref="A27:D27"/>
    <mergeCell ref="A28:F28"/>
    <mergeCell ref="A29:D29"/>
    <mergeCell ref="A17:M17"/>
    <mergeCell ref="A7:C7"/>
    <mergeCell ref="D7:E7"/>
    <mergeCell ref="G7:H7"/>
    <mergeCell ref="I7:M7"/>
    <mergeCell ref="A8:M8"/>
    <mergeCell ref="A9:E9"/>
    <mergeCell ref="F9:H9"/>
    <mergeCell ref="I9:M9"/>
    <mergeCell ref="A10:M10"/>
    <mergeCell ref="A11:M11"/>
    <mergeCell ref="B12:M14"/>
    <mergeCell ref="A15:M15"/>
    <mergeCell ref="A16:M16"/>
    <mergeCell ref="A6:M6"/>
    <mergeCell ref="A1:M1"/>
    <mergeCell ref="A2:M2"/>
    <mergeCell ref="A3:C3"/>
    <mergeCell ref="D3:E3"/>
    <mergeCell ref="G3:H3"/>
    <mergeCell ref="I3:M3"/>
    <mergeCell ref="A4:M4"/>
    <mergeCell ref="A5:C5"/>
    <mergeCell ref="D5:E5"/>
    <mergeCell ref="G5:H5"/>
    <mergeCell ref="I5:M5"/>
  </mergeCells>
  <printOptions horizontalCentered="1"/>
  <pageMargins left="0.5" right="0.5" top="0.5" bottom="0.5" header="0.5" footer="0.5"/>
  <pageSetup orientation="landscape" r:id="rId1"/>
  <headerFooter alignWithMargins="0">
    <oddHeader>&amp;RINFORMATION ONLY</oddHeader>
    <oddFooter>&amp;CBig Bend GMD5 exercises great care in creating this worksheet but, offers no guarantee of accuracy or completeness of data.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1BF1379-8F9D-45F1-85CB-86F139D5C059}">
            <xm:f>OR($D$7=lists!$A$3,$D$7=lists!$A$4,$D$7=lists!$A$5,$F$9=lists!$E$5)</xm:f>
            <x14:dxf>
              <font>
                <color theme="1"/>
              </font>
              <fill>
                <patternFill patternType="darkTrellis">
                  <fgColor theme="1"/>
                </patternFill>
              </fill>
            </x14:dxf>
          </x14:cfRule>
          <xm:sqref>E21 E23 E25 E27 E29 E31 E33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D8FC-8848-449F-9611-CA923D6952B1}">
  <sheetPr published="0" codeName="Sheet3">
    <pageSetUpPr fitToPage="1"/>
  </sheetPr>
  <dimension ref="A1:S34"/>
  <sheetViews>
    <sheetView zoomScaleNormal="100" workbookViewId="0">
      <selection activeCell="E21" sqref="E21"/>
    </sheetView>
  </sheetViews>
  <sheetFormatPr defaultRowHeight="12.75"/>
  <cols>
    <col min="2" max="2" width="13.42578125" customWidth="1"/>
    <col min="3" max="3" width="4" customWidth="1"/>
    <col min="4" max="4" width="13.140625" customWidth="1"/>
    <col min="5" max="5" width="15.140625" customWidth="1"/>
    <col min="6" max="6" width="6.7109375" customWidth="1"/>
  </cols>
  <sheetData>
    <row r="1" spans="1:19" ht="23.25">
      <c r="A1" s="30" t="str">
        <f>IF(Calculator!$D$3="","",Calculator!A$1)</f>
        <v/>
      </c>
      <c r="B1" s="30" t="str">
        <f>IF(Calculator!$D$3="","",Calculator!B$1)</f>
        <v/>
      </c>
      <c r="C1" s="30" t="str">
        <f>IF(Calculator!$D$3="","",Calculator!C$1)</f>
        <v/>
      </c>
      <c r="D1" s="30" t="str">
        <f>IF(Calculator!$D$3="","",Calculator!D$1)</f>
        <v/>
      </c>
      <c r="E1" s="30" t="str">
        <f>IF(Calculator!$D$3="","",Calculator!E$1)</f>
        <v/>
      </c>
      <c r="F1" s="30" t="str">
        <f>IF(Calculator!$D$3="","",Calculator!F$1)</f>
        <v/>
      </c>
      <c r="G1" s="30" t="str">
        <f>IF(Calculator!$D$3="","",Calculator!G$1)</f>
        <v/>
      </c>
      <c r="H1" s="30" t="str">
        <f>IF(Calculator!$D$3="","",Calculator!H$1)</f>
        <v/>
      </c>
      <c r="I1" s="30" t="str">
        <f>IF(Calculator!$D$3="","",Calculator!I$1)</f>
        <v/>
      </c>
      <c r="J1" s="30" t="str">
        <f>IF(Calculator!$D$3="","",Calculator!J$1)</f>
        <v/>
      </c>
      <c r="K1" s="30" t="str">
        <f>IF(Calculator!$D$3="","",Calculator!K$1)</f>
        <v/>
      </c>
      <c r="L1" s="30" t="str">
        <f>IF(Calculator!$D$3="","",Calculator!L$1)</f>
        <v/>
      </c>
      <c r="M1" s="30" t="str">
        <f>IF(Calculator!$D$3="","",Calculator!M$1)</f>
        <v/>
      </c>
    </row>
    <row r="2" spans="1:19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9" s="10" customFormat="1" ht="22.5" customHeight="1">
      <c r="A3" s="26" t="str">
        <f>IF(Calculator!$D$3="","",Calculator!A$3)</f>
        <v/>
      </c>
      <c r="B3" s="26" t="str">
        <f>IF(Calculator!$D$3="","",Calculator!B$3)</f>
        <v/>
      </c>
      <c r="C3" s="26" t="str">
        <f>IF(Calculator!$D$3="","",Calculator!C$3)</f>
        <v/>
      </c>
      <c r="D3" s="34" t="str">
        <f>IF(Calculator!$D$3="","",Calculator!D$3)</f>
        <v/>
      </c>
      <c r="E3" s="34" t="str">
        <f>IF(Calculator!$D$3="","",Calculator!E$3)</f>
        <v/>
      </c>
      <c r="F3" s="12"/>
      <c r="G3" s="35" t="str">
        <f>IF(Calculator!$D$3="","",Calculator!G$3)</f>
        <v/>
      </c>
      <c r="H3" s="35" t="str">
        <f>IF(Calculator!$D$3="","",Calculator!H$3)</f>
        <v/>
      </c>
      <c r="I3" s="23" t="str">
        <f>IF(Calculator!$D$3="","",Calculator!I$3)</f>
        <v/>
      </c>
      <c r="J3" s="23" t="str">
        <f>IF(Calculator!$D$3="","",Calculator!J$3)</f>
        <v/>
      </c>
      <c r="K3" s="23" t="str">
        <f>IF(Calculator!$D$3="","",Calculator!K$3)</f>
        <v/>
      </c>
      <c r="L3" s="23" t="str">
        <f>IF(Calculator!$D$3="","",Calculator!L$3)</f>
        <v/>
      </c>
      <c r="M3" s="23" t="str">
        <f>IF(Calculator!$D$3="","",Calculator!M$3)</f>
        <v/>
      </c>
    </row>
    <row r="4" spans="1:19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9" s="10" customFormat="1" ht="22.5" customHeight="1">
      <c r="A5" s="25" t="str">
        <f>IF(Calculator!$D$3="","",Calculator!A$5)</f>
        <v/>
      </c>
      <c r="B5" s="25" t="str">
        <f>IF(Calculator!$D$3="","",Calculator!B$5)</f>
        <v/>
      </c>
      <c r="C5" s="25" t="str">
        <f>IF(Calculator!$D$3="","",Calculator!C$5)</f>
        <v/>
      </c>
      <c r="D5" s="36" t="str">
        <f>IF(Calculator!$D$3="","",Calculator!D$5)</f>
        <v/>
      </c>
      <c r="E5" s="36" t="str">
        <f>IF(Calculator!$D$3="","",Calculator!E$5)</f>
        <v/>
      </c>
      <c r="F5" s="12"/>
      <c r="G5" s="37" t="str">
        <f>IF(Calculator!$D$3="","",Calculator!G$5)</f>
        <v/>
      </c>
      <c r="H5" s="37" t="str">
        <f>IF(Calculator!$D$3="","",Calculator!H$5)</f>
        <v/>
      </c>
      <c r="I5" s="23" t="str">
        <f>IF(Calculator!$D$3="","",Calculator!I$5)</f>
        <v/>
      </c>
      <c r="J5" s="23" t="str">
        <f>IF(Calculator!$D$3="","",Calculator!J$5)</f>
        <v/>
      </c>
      <c r="K5" s="23" t="str">
        <f>IF(Calculator!$D$3="","",Calculator!K$5)</f>
        <v/>
      </c>
      <c r="L5" s="23" t="str">
        <f>IF(Calculator!$D$3="","",Calculator!L$5)</f>
        <v/>
      </c>
      <c r="M5" s="23" t="str">
        <f>IF(Calculator!$D$3="","",Calculator!M$5)</f>
        <v/>
      </c>
    </row>
    <row r="6" spans="1:19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9" s="10" customFormat="1" ht="22.5" customHeight="1">
      <c r="A7" s="26" t="str">
        <f>IF(Calculator!$D$3="","",Calculator!A$7)</f>
        <v/>
      </c>
      <c r="B7" s="26" t="str">
        <f>IF(Calculator!$D$3="","",Calculator!B$7)</f>
        <v/>
      </c>
      <c r="C7" s="26" t="str">
        <f>IF(Calculator!$D$3="","",Calculator!C$7)</f>
        <v/>
      </c>
      <c r="D7" s="34" t="str">
        <f>IF(Calculator!$D$3="","",Calculator!D$7)</f>
        <v/>
      </c>
      <c r="E7" s="34" t="str">
        <f>IF(Calculator!$D$3="","",Calculator!E$7)</f>
        <v/>
      </c>
      <c r="F7" s="12"/>
      <c r="G7" s="34" t="str">
        <f>IF(Calculator!$D$3="","",Calculator!G$7)</f>
        <v/>
      </c>
      <c r="H7" s="34" t="str">
        <f>IF(Calculator!$D$3="","",Calculator!H$7)</f>
        <v/>
      </c>
      <c r="I7" s="33" t="str">
        <f>IF(Calculator!$D$3="","",Calculator!I$7)</f>
        <v/>
      </c>
      <c r="J7" s="33" t="str">
        <f>IF(Calculator!$D$3="","",Calculator!J$7)</f>
        <v/>
      </c>
      <c r="K7" s="33" t="str">
        <f>IF(Calculator!$D$3="","",Calculator!K$7)</f>
        <v/>
      </c>
      <c r="L7" s="33" t="str">
        <f>IF(Calculator!$D$3="","",Calculator!L$7)</f>
        <v/>
      </c>
      <c r="M7" s="33" t="str">
        <f>IF(Calculator!$D$3="","",Calculator!M$7)</f>
        <v/>
      </c>
      <c r="P7" s="11"/>
      <c r="Q7" s="11"/>
      <c r="R7" s="11"/>
      <c r="S7" s="11"/>
    </row>
    <row r="8" spans="1:19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9" s="10" customFormat="1" ht="22.5" customHeight="1">
      <c r="A9" s="22" t="str">
        <f>IF(Calculator!$D$3="","",Calculator!A$9)</f>
        <v/>
      </c>
      <c r="B9" s="22" t="str">
        <f>IF(Calculator!$D$3="","",Calculator!B$9)</f>
        <v/>
      </c>
      <c r="C9" s="22" t="str">
        <f>IF(Calculator!$D$3="","",Calculator!C$9)</f>
        <v/>
      </c>
      <c r="D9" s="22" t="str">
        <f>IF(Calculator!$D$3="","",Calculator!D$9)</f>
        <v/>
      </c>
      <c r="E9" s="22" t="str">
        <f>IF(Calculator!$D$3="","",Calculator!E$9)</f>
        <v/>
      </c>
      <c r="F9" s="34" t="str">
        <f>IF(Calculator!$D$3="","",Calculator!F$9)</f>
        <v/>
      </c>
      <c r="G9" s="34" t="str">
        <f>IF(Calculator!$D$3="","",Calculator!G$9)</f>
        <v/>
      </c>
      <c r="H9" s="34" t="str">
        <f>IF(Calculator!$D$3="","",Calculator!H$9)</f>
        <v/>
      </c>
      <c r="I9" s="24"/>
      <c r="J9" s="24"/>
      <c r="K9" s="24"/>
      <c r="L9" s="24"/>
      <c r="M9" s="24"/>
    </row>
    <row r="10" spans="1:1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9" ht="15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9" ht="15" customHeight="1">
      <c r="A12" s="6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9" ht="1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9" ht="1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9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9" ht="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8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3.25">
      <c r="A19" s="38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">
      <c r="A21" s="42" t="s">
        <v>14</v>
      </c>
      <c r="B21" s="42"/>
      <c r="C21" s="42"/>
      <c r="D21" s="42"/>
      <c r="E21" s="13"/>
      <c r="F21" s="41" t="str">
        <f>IF(Units=lists!$A$4,[0]!Units,"")</f>
        <v/>
      </c>
      <c r="G21" s="41"/>
      <c r="H21" s="41"/>
      <c r="I21" s="20"/>
      <c r="J21" s="20"/>
      <c r="K21" s="20"/>
      <c r="L21" s="20"/>
      <c r="M21" s="20"/>
    </row>
    <row r="22" spans="1:13">
      <c r="A22" s="41"/>
      <c r="B22" s="41"/>
      <c r="C22" s="41"/>
      <c r="D22" s="41"/>
      <c r="E22" s="41"/>
      <c r="F22" s="41"/>
      <c r="G22" s="41"/>
      <c r="H22" s="41"/>
      <c r="I22" s="20"/>
      <c r="J22" s="20"/>
      <c r="K22" s="20"/>
      <c r="L22" s="20"/>
      <c r="M22" s="20"/>
    </row>
    <row r="23" spans="1:13" ht="15">
      <c r="A23" s="42" t="s">
        <v>15</v>
      </c>
      <c r="B23" s="42"/>
      <c r="C23" s="42"/>
      <c r="D23" s="42"/>
      <c r="E23" s="13"/>
      <c r="F23" s="41" t="str">
        <f>IF(Units=lists!$A$4,[0]!Units,"")</f>
        <v/>
      </c>
      <c r="G23" s="41"/>
      <c r="H23" s="41"/>
      <c r="I23" s="20"/>
      <c r="J23" s="20"/>
      <c r="K23" s="20"/>
      <c r="L23" s="20"/>
      <c r="M23" s="20"/>
    </row>
    <row r="24" spans="1:13">
      <c r="A24" s="41"/>
      <c r="B24" s="41"/>
      <c r="C24" s="41"/>
      <c r="D24" s="41"/>
      <c r="E24" s="41"/>
      <c r="F24" s="41"/>
      <c r="G24" s="41"/>
      <c r="H24" s="41"/>
      <c r="I24" s="20"/>
      <c r="J24" s="20"/>
      <c r="K24" s="20"/>
      <c r="L24" s="20"/>
      <c r="M24" s="20"/>
    </row>
    <row r="25" spans="1:13" ht="15" customHeight="1">
      <c r="A25" s="42" t="s">
        <v>16</v>
      </c>
      <c r="B25" s="42"/>
      <c r="C25" s="42"/>
      <c r="D25" s="42"/>
      <c r="E25" s="4" t="str">
        <f>IF(OR(E21="",E23=""),"",IF(E23&lt;E21,((E23+1000000)-E21)*Multiplier,(E23-E21)*Multiplier))</f>
        <v/>
      </c>
      <c r="F25" s="8" t="s">
        <v>17</v>
      </c>
      <c r="G25" s="39" t="s">
        <v>18</v>
      </c>
      <c r="H25" s="39"/>
      <c r="I25" s="20"/>
      <c r="J25" s="20"/>
      <c r="K25" s="20"/>
      <c r="L25" s="20"/>
      <c r="M25" s="20"/>
    </row>
    <row r="26" spans="1:13">
      <c r="A26" s="41"/>
      <c r="B26" s="41"/>
      <c r="C26" s="41"/>
      <c r="D26" s="41"/>
      <c r="E26" s="41"/>
      <c r="F26" s="41"/>
      <c r="G26" s="39"/>
      <c r="H26" s="39"/>
      <c r="I26" s="20"/>
      <c r="J26" s="20"/>
      <c r="K26" s="20"/>
      <c r="L26" s="20"/>
      <c r="M26" s="20"/>
    </row>
    <row r="27" spans="1:13" ht="15" customHeight="1">
      <c r="A27" s="42" t="s">
        <v>19</v>
      </c>
      <c r="B27" s="42"/>
      <c r="C27" s="42"/>
      <c r="D27" s="42"/>
      <c r="E27" s="4" t="str">
        <f>IF(OR(E21="",E23=""),"",Allocation-E25)</f>
        <v/>
      </c>
      <c r="F27" s="8" t="s">
        <v>17</v>
      </c>
      <c r="G27" s="39"/>
      <c r="H27" s="39"/>
      <c r="I27" s="20"/>
      <c r="J27" s="20"/>
      <c r="K27" s="20"/>
      <c r="L27" s="20"/>
      <c r="M27" s="20"/>
    </row>
    <row r="28" spans="1:13">
      <c r="A28" s="20"/>
      <c r="B28" s="20"/>
      <c r="C28" s="20"/>
      <c r="D28" s="20"/>
      <c r="E28" s="20"/>
      <c r="F28" s="20"/>
      <c r="G28" s="39"/>
      <c r="H28" s="39"/>
      <c r="I28" s="20"/>
      <c r="J28" s="20"/>
      <c r="K28" s="20"/>
      <c r="L28" s="20"/>
      <c r="M28" s="20"/>
    </row>
    <row r="29" spans="1:13" ht="15">
      <c r="A29" s="42" t="s">
        <v>20</v>
      </c>
      <c r="B29" s="42"/>
      <c r="C29" s="42"/>
      <c r="D29" s="42"/>
      <c r="E29" s="1" t="str">
        <f>IF(OR(E21="",E23=""),"",(Rate*1440)/325851)</f>
        <v/>
      </c>
      <c r="F29" s="8" t="s">
        <v>17</v>
      </c>
      <c r="G29" s="39"/>
      <c r="H29" s="39"/>
      <c r="I29" s="20"/>
      <c r="J29" s="20"/>
      <c r="K29" s="20"/>
      <c r="L29" s="20"/>
      <c r="M29" s="20"/>
    </row>
    <row r="30" spans="1:13">
      <c r="A30" s="41"/>
      <c r="B30" s="41"/>
      <c r="C30" s="41"/>
      <c r="D30" s="41"/>
      <c r="E30" s="41"/>
      <c r="F30" s="41"/>
      <c r="G30" s="41"/>
      <c r="H30" s="41"/>
      <c r="I30" s="20"/>
      <c r="J30" s="20"/>
      <c r="K30" s="20"/>
      <c r="L30" s="20"/>
      <c r="M30" s="20"/>
    </row>
    <row r="31" spans="1:13" ht="15">
      <c r="A31" s="42" t="s">
        <v>21</v>
      </c>
      <c r="B31" s="42"/>
      <c r="C31" s="42"/>
      <c r="D31" s="42"/>
      <c r="E31" s="3" t="str">
        <f>IF(OR(E21="",E23=""),"",IF(AND(OR(E27="",E27=0),OR(E29="",E29=0)),"",E27/E29))</f>
        <v/>
      </c>
      <c r="F31" s="8" t="s">
        <v>22</v>
      </c>
      <c r="G31" s="41"/>
      <c r="H31" s="41"/>
      <c r="I31" s="20"/>
      <c r="J31" s="20"/>
      <c r="K31" s="20"/>
      <c r="L31" s="20"/>
      <c r="M31" s="20"/>
    </row>
    <row r="32" spans="1:13">
      <c r="A32" s="41"/>
      <c r="B32" s="41"/>
      <c r="C32" s="41"/>
      <c r="D32" s="41"/>
      <c r="E32" s="41"/>
      <c r="F32" s="41"/>
      <c r="G32" s="41"/>
      <c r="H32" s="41"/>
      <c r="I32" s="20"/>
      <c r="J32" s="20"/>
      <c r="K32" s="20"/>
      <c r="L32" s="20"/>
      <c r="M32" s="20"/>
    </row>
    <row r="33" spans="1:13" ht="15">
      <c r="A33" s="42" t="s">
        <v>23</v>
      </c>
      <c r="B33" s="42"/>
      <c r="C33" s="42"/>
      <c r="D33" s="42"/>
      <c r="E33" s="5" t="str">
        <f>IF(OR(E21="",E23=""),"",IF((((E27/Multiplier)+E23)*Multiplier)&gt;1000,((((E27/Multiplier)+E23)*Multiplier)-1000),((E27/Multiplier)+E23)*Multiplier))</f>
        <v/>
      </c>
      <c r="F33" s="41" t="str">
        <f>IF(Units=lists!$A$4,[0]!Units,"")</f>
        <v/>
      </c>
      <c r="G33" s="41"/>
      <c r="H33" s="41"/>
      <c r="I33" s="40" t="s">
        <v>26</v>
      </c>
      <c r="J33" s="20"/>
      <c r="K33" s="20"/>
      <c r="L33" s="20"/>
      <c r="M33" s="20"/>
    </row>
    <row r="34" spans="1:1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</sheetData>
  <sheetProtection algorithmName="SHA-512" hashValue="Vypsb/Av4R9CHYPEzHC3w2NQw3WHMVoZ6/MvPBDsbT24AlTuiOxPZqPG4KqrI4z0fdWaqlXWVQADiRydBK87Rw==" saltValue="pnHSWRMtEO210MQ0tZ5rhQ==" spinCount="100000" sheet="1" objects="1" scenarios="1"/>
  <mergeCells count="50">
    <mergeCell ref="I33:M33"/>
    <mergeCell ref="A34:M34"/>
    <mergeCell ref="A30:H30"/>
    <mergeCell ref="A31:D31"/>
    <mergeCell ref="G31:H31"/>
    <mergeCell ref="A32:H32"/>
    <mergeCell ref="A33:D33"/>
    <mergeCell ref="F33:H33"/>
    <mergeCell ref="A19:M19"/>
    <mergeCell ref="A20:H20"/>
    <mergeCell ref="I20:M32"/>
    <mergeCell ref="A21:D21"/>
    <mergeCell ref="F21:H21"/>
    <mergeCell ref="A22:H22"/>
    <mergeCell ref="A23:D23"/>
    <mergeCell ref="F23:H23"/>
    <mergeCell ref="A24:H24"/>
    <mergeCell ref="A25:D25"/>
    <mergeCell ref="G25:H29"/>
    <mergeCell ref="A26:F26"/>
    <mergeCell ref="A27:D27"/>
    <mergeCell ref="A28:F28"/>
    <mergeCell ref="A29:D29"/>
    <mergeCell ref="A18:M18"/>
    <mergeCell ref="A10:M10"/>
    <mergeCell ref="A11:M11"/>
    <mergeCell ref="B12:M14"/>
    <mergeCell ref="A15:M15"/>
    <mergeCell ref="A16:M16"/>
    <mergeCell ref="A17:M17"/>
    <mergeCell ref="A9:E9"/>
    <mergeCell ref="F9:H9"/>
    <mergeCell ref="I9:M9"/>
    <mergeCell ref="A4:M4"/>
    <mergeCell ref="A5:C5"/>
    <mergeCell ref="D5:E5"/>
    <mergeCell ref="G5:H5"/>
    <mergeCell ref="I5:M5"/>
    <mergeCell ref="A6:M6"/>
    <mergeCell ref="A7:C7"/>
    <mergeCell ref="D7:E7"/>
    <mergeCell ref="G7:H7"/>
    <mergeCell ref="I7:M7"/>
    <mergeCell ref="A8:M8"/>
    <mergeCell ref="A1:M1"/>
    <mergeCell ref="A2:M2"/>
    <mergeCell ref="A3:C3"/>
    <mergeCell ref="D3:E3"/>
    <mergeCell ref="G3:H3"/>
    <mergeCell ref="I3:M3"/>
  </mergeCells>
  <printOptions horizontalCentered="1"/>
  <pageMargins left="0.5" right="0.5" top="0.5" bottom="0.5" header="0.5" footer="0.5"/>
  <pageSetup orientation="landscape" r:id="rId1"/>
  <headerFooter alignWithMargins="0">
    <oddHeader>&amp;RINFORMATION ONLY</oddHeader>
    <oddFooter>&amp;CBig Bend GMD5 exercises great care in creating this worksheet but, offers no guarantee of accuracy or completeness of data.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97385B88-3513-420C-893A-15D21AEE09E8}">
            <xm:f>OR($D$7=lists!$A$3,$D$7=lists!$A$5,$D$7=lists!$A$6,$F$9=lists!$E$5)</xm:f>
            <x14:dxf>
              <font>
                <color theme="1"/>
              </font>
              <fill>
                <patternFill patternType="darkTrellis">
                  <fgColor theme="1"/>
                </patternFill>
              </fill>
            </x14:dxf>
          </x14:cfRule>
          <xm:sqref>E21 E23 E25 E27 E29 E31 E33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AC8C7-5E2F-4D65-B947-F1643E07BBB9}">
  <sheetPr published="0" codeName="Sheet4">
    <pageSetUpPr fitToPage="1"/>
  </sheetPr>
  <dimension ref="A1:S34"/>
  <sheetViews>
    <sheetView zoomScaleNormal="100" workbookViewId="0">
      <selection activeCell="E21" sqref="E21"/>
    </sheetView>
  </sheetViews>
  <sheetFormatPr defaultRowHeight="12.75"/>
  <cols>
    <col min="2" max="2" width="13.42578125" customWidth="1"/>
    <col min="3" max="3" width="4" customWidth="1"/>
    <col min="4" max="4" width="13.140625" customWidth="1"/>
    <col min="5" max="5" width="15.140625" customWidth="1"/>
    <col min="6" max="6" width="6.7109375" customWidth="1"/>
  </cols>
  <sheetData>
    <row r="1" spans="1:19" ht="23.25">
      <c r="A1" s="30" t="str">
        <f>IF(Calculator!$D$3="","",Calculator!A$1)</f>
        <v/>
      </c>
      <c r="B1" s="30" t="str">
        <f>IF(Calculator!$D$3="","",Calculator!B$1)</f>
        <v/>
      </c>
      <c r="C1" s="30" t="str">
        <f>IF(Calculator!$D$3="","",Calculator!C$1)</f>
        <v/>
      </c>
      <c r="D1" s="30" t="str">
        <f>IF(Calculator!$D$3="","",Calculator!D$1)</f>
        <v/>
      </c>
      <c r="E1" s="30" t="str">
        <f>IF(Calculator!$D$3="","",Calculator!E$1)</f>
        <v/>
      </c>
      <c r="F1" s="30" t="str">
        <f>IF(Calculator!$D$3="","",Calculator!F$1)</f>
        <v/>
      </c>
      <c r="G1" s="30" t="str">
        <f>IF(Calculator!$D$3="","",Calculator!G$1)</f>
        <v/>
      </c>
      <c r="H1" s="30" t="str">
        <f>IF(Calculator!$D$3="","",Calculator!H$1)</f>
        <v/>
      </c>
      <c r="I1" s="30" t="str">
        <f>IF(Calculator!$D$3="","",Calculator!I$1)</f>
        <v/>
      </c>
      <c r="J1" s="30" t="str">
        <f>IF(Calculator!$D$3="","",Calculator!J$1)</f>
        <v/>
      </c>
      <c r="K1" s="30" t="str">
        <f>IF(Calculator!$D$3="","",Calculator!K$1)</f>
        <v/>
      </c>
      <c r="L1" s="30" t="str">
        <f>IF(Calculator!$D$3="","",Calculator!L$1)</f>
        <v/>
      </c>
      <c r="M1" s="30" t="str">
        <f>IF(Calculator!$D$3="","",Calculator!M$1)</f>
        <v/>
      </c>
    </row>
    <row r="2" spans="1:19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9" s="10" customFormat="1" ht="22.5" customHeight="1">
      <c r="A3" s="26" t="str">
        <f>IF(Calculator!$D$3="","",Calculator!A$3)</f>
        <v/>
      </c>
      <c r="B3" s="26" t="str">
        <f>IF(Calculator!$D$3="","",Calculator!B$3)</f>
        <v/>
      </c>
      <c r="C3" s="26" t="str">
        <f>IF(Calculator!$D$3="","",Calculator!C$3)</f>
        <v/>
      </c>
      <c r="D3" s="34" t="str">
        <f>IF(Calculator!$D$3="","",Calculator!D$3)</f>
        <v/>
      </c>
      <c r="E3" s="34" t="str">
        <f>IF(Calculator!$D$3="","",Calculator!E$3)</f>
        <v/>
      </c>
      <c r="F3" s="12"/>
      <c r="G3" s="35" t="str">
        <f>IF(Calculator!$D$3="","",Calculator!G$3)</f>
        <v/>
      </c>
      <c r="H3" s="35" t="str">
        <f>IF(Calculator!$D$3="","",Calculator!H$3)</f>
        <v/>
      </c>
      <c r="I3" s="23" t="str">
        <f>IF(Calculator!$D$3="","",Calculator!I$3)</f>
        <v/>
      </c>
      <c r="J3" s="23" t="str">
        <f>IF(Calculator!$D$3="","",Calculator!J$3)</f>
        <v/>
      </c>
      <c r="K3" s="23" t="str">
        <f>IF(Calculator!$D$3="","",Calculator!K$3)</f>
        <v/>
      </c>
      <c r="L3" s="23" t="str">
        <f>IF(Calculator!$D$3="","",Calculator!L$3)</f>
        <v/>
      </c>
      <c r="M3" s="23" t="str">
        <f>IF(Calculator!$D$3="","",Calculator!M$3)</f>
        <v/>
      </c>
    </row>
    <row r="4" spans="1:19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9" s="10" customFormat="1" ht="22.5" customHeight="1">
      <c r="A5" s="25" t="str">
        <f>IF(Calculator!$D$3="","",Calculator!A$5)</f>
        <v/>
      </c>
      <c r="B5" s="25" t="str">
        <f>IF(Calculator!$D$3="","",Calculator!B$5)</f>
        <v/>
      </c>
      <c r="C5" s="25" t="str">
        <f>IF(Calculator!$D$3="","",Calculator!C$5)</f>
        <v/>
      </c>
      <c r="D5" s="36" t="str">
        <f>IF(Calculator!$D$3="","",Calculator!D$5)</f>
        <v/>
      </c>
      <c r="E5" s="36" t="str">
        <f>IF(Calculator!$D$3="","",Calculator!E$5)</f>
        <v/>
      </c>
      <c r="F5" s="12"/>
      <c r="G5" s="37" t="str">
        <f>IF(Calculator!$D$3="","",Calculator!G$5)</f>
        <v/>
      </c>
      <c r="H5" s="37" t="str">
        <f>IF(Calculator!$D$3="","",Calculator!H$5)</f>
        <v/>
      </c>
      <c r="I5" s="23" t="str">
        <f>IF(Calculator!$D$3="","",Calculator!I$5)</f>
        <v/>
      </c>
      <c r="J5" s="23" t="str">
        <f>IF(Calculator!$D$3="","",Calculator!J$5)</f>
        <v/>
      </c>
      <c r="K5" s="23" t="str">
        <f>IF(Calculator!$D$3="","",Calculator!K$5)</f>
        <v/>
      </c>
      <c r="L5" s="23" t="str">
        <f>IF(Calculator!$D$3="","",Calculator!L$5)</f>
        <v/>
      </c>
      <c r="M5" s="23" t="str">
        <f>IF(Calculator!$D$3="","",Calculator!M$5)</f>
        <v/>
      </c>
    </row>
    <row r="6" spans="1:19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9" s="10" customFormat="1" ht="22.5" customHeight="1">
      <c r="A7" s="26" t="str">
        <f>IF(Calculator!$D$3="","",Calculator!A$7)</f>
        <v/>
      </c>
      <c r="B7" s="26" t="str">
        <f>IF(Calculator!$D$3="","",Calculator!B$7)</f>
        <v/>
      </c>
      <c r="C7" s="26" t="str">
        <f>IF(Calculator!$D$3="","",Calculator!C$7)</f>
        <v/>
      </c>
      <c r="D7" s="34" t="str">
        <f>IF(Calculator!$D$3="","",Calculator!D$7)</f>
        <v/>
      </c>
      <c r="E7" s="34" t="str">
        <f>IF(Calculator!$D$3="","",Calculator!E$7)</f>
        <v/>
      </c>
      <c r="F7" s="12"/>
      <c r="G7" s="34" t="str">
        <f>IF(Calculator!$D$3="","",Calculator!G$7)</f>
        <v/>
      </c>
      <c r="H7" s="34" t="str">
        <f>IF(Calculator!$D$3="","",Calculator!H$7)</f>
        <v/>
      </c>
      <c r="I7" s="33" t="str">
        <f>IF(Calculator!$D$3="","",Calculator!I$7)</f>
        <v/>
      </c>
      <c r="J7" s="33" t="str">
        <f>IF(Calculator!$D$3="","",Calculator!J$7)</f>
        <v/>
      </c>
      <c r="K7" s="33" t="str">
        <f>IF(Calculator!$D$3="","",Calculator!K$7)</f>
        <v/>
      </c>
      <c r="L7" s="33" t="str">
        <f>IF(Calculator!$D$3="","",Calculator!L$7)</f>
        <v/>
      </c>
      <c r="M7" s="33" t="str">
        <f>IF(Calculator!$D$3="","",Calculator!M$7)</f>
        <v/>
      </c>
      <c r="P7" s="11"/>
      <c r="Q7" s="11"/>
      <c r="R7" s="11"/>
      <c r="S7" s="11"/>
    </row>
    <row r="8" spans="1:19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9" s="10" customFormat="1" ht="22.5" customHeight="1">
      <c r="A9" s="22" t="str">
        <f>IF(Calculator!$D$3="","",Calculator!A$9)</f>
        <v/>
      </c>
      <c r="B9" s="22" t="str">
        <f>IF(Calculator!$D$3="","",Calculator!B$9)</f>
        <v/>
      </c>
      <c r="C9" s="22" t="str">
        <f>IF(Calculator!$D$3="","",Calculator!C$9)</f>
        <v/>
      </c>
      <c r="D9" s="22" t="str">
        <f>IF(Calculator!$D$3="","",Calculator!D$9)</f>
        <v/>
      </c>
      <c r="E9" s="22" t="str">
        <f>IF(Calculator!$D$3="","",Calculator!E$9)</f>
        <v/>
      </c>
      <c r="F9" s="34" t="str">
        <f>IF(Calculator!$D$3="","",Calculator!F$9)</f>
        <v/>
      </c>
      <c r="G9" s="34" t="str">
        <f>IF(Calculator!$D$3="","",Calculator!G$9)</f>
        <v/>
      </c>
      <c r="H9" s="34" t="str">
        <f>IF(Calculator!$D$3="","",Calculator!H$9)</f>
        <v/>
      </c>
      <c r="I9" s="24"/>
      <c r="J9" s="24"/>
      <c r="K9" s="24"/>
      <c r="L9" s="24"/>
      <c r="M9" s="24"/>
    </row>
    <row r="10" spans="1:1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9" ht="15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9" ht="15" customHeight="1">
      <c r="A12" s="6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9" ht="1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9" ht="1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9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9" ht="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8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3.25">
      <c r="A19" s="38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>
      <c r="A20" s="41"/>
      <c r="B20" s="41"/>
      <c r="C20" s="41"/>
      <c r="D20" s="41"/>
      <c r="E20" s="41"/>
      <c r="F20" s="41"/>
      <c r="G20" s="41"/>
      <c r="H20" s="41"/>
      <c r="I20" s="20"/>
      <c r="J20" s="20"/>
      <c r="K20" s="20"/>
      <c r="L20" s="20"/>
      <c r="M20" s="20"/>
    </row>
    <row r="21" spans="1:13" ht="15">
      <c r="A21" s="42" t="s">
        <v>14</v>
      </c>
      <c r="B21" s="42"/>
      <c r="C21" s="42"/>
      <c r="D21" s="42"/>
      <c r="E21" s="13"/>
      <c r="F21" s="41" t="str">
        <f>IF(Units=lists!$A$5,[0]!Units,"")</f>
        <v/>
      </c>
      <c r="G21" s="41"/>
      <c r="H21" s="41"/>
      <c r="I21" s="20"/>
      <c r="J21" s="20"/>
      <c r="K21" s="20"/>
      <c r="L21" s="20"/>
      <c r="M21" s="20"/>
    </row>
    <row r="22" spans="1:13">
      <c r="A22" s="41"/>
      <c r="B22" s="41"/>
      <c r="C22" s="41"/>
      <c r="D22" s="41"/>
      <c r="E22" s="41"/>
      <c r="F22" s="41"/>
      <c r="G22" s="41"/>
      <c r="H22" s="41"/>
      <c r="I22" s="20"/>
      <c r="J22" s="20"/>
      <c r="K22" s="20"/>
      <c r="L22" s="20"/>
      <c r="M22" s="20"/>
    </row>
    <row r="23" spans="1:13" ht="15">
      <c r="A23" s="42" t="s">
        <v>15</v>
      </c>
      <c r="B23" s="42"/>
      <c r="C23" s="42"/>
      <c r="D23" s="42"/>
      <c r="E23" s="13"/>
      <c r="F23" s="41" t="str">
        <f>IF(Units=lists!$A$5,[0]!Units,"")</f>
        <v/>
      </c>
      <c r="G23" s="41"/>
      <c r="H23" s="41"/>
      <c r="I23" s="20"/>
      <c r="J23" s="20"/>
      <c r="K23" s="20"/>
      <c r="L23" s="20"/>
      <c r="M23" s="20"/>
    </row>
    <row r="24" spans="1:13">
      <c r="A24" s="41"/>
      <c r="B24" s="41"/>
      <c r="C24" s="41"/>
      <c r="D24" s="41"/>
      <c r="E24" s="41"/>
      <c r="F24" s="41"/>
      <c r="G24" s="41"/>
      <c r="H24" s="41"/>
      <c r="I24" s="20"/>
      <c r="J24" s="20"/>
      <c r="K24" s="20"/>
      <c r="L24" s="20"/>
      <c r="M24" s="20"/>
    </row>
    <row r="25" spans="1:13" ht="15" customHeight="1">
      <c r="A25" s="42" t="s">
        <v>16</v>
      </c>
      <c r="B25" s="42"/>
      <c r="C25" s="42"/>
      <c r="D25" s="42"/>
      <c r="E25" s="4" t="str">
        <f>IF(OR(E21="",E23=""),"",IF(E23&lt;E21,((((E23+1000000)-E21)*Multiplier)/12),((E23-E21)*Multiplier)/12))</f>
        <v/>
      </c>
      <c r="F25" s="8" t="s">
        <v>17</v>
      </c>
      <c r="G25" s="39" t="s">
        <v>18</v>
      </c>
      <c r="H25" s="39"/>
      <c r="I25" s="20"/>
      <c r="J25" s="20"/>
      <c r="K25" s="20"/>
      <c r="L25" s="20"/>
      <c r="M25" s="20"/>
    </row>
    <row r="26" spans="1:13">
      <c r="A26" s="41"/>
      <c r="B26" s="41"/>
      <c r="C26" s="41"/>
      <c r="D26" s="41"/>
      <c r="E26" s="41"/>
      <c r="F26" s="41"/>
      <c r="G26" s="39"/>
      <c r="H26" s="39"/>
      <c r="I26" s="20"/>
      <c r="J26" s="20"/>
      <c r="K26" s="20"/>
      <c r="L26" s="20"/>
      <c r="M26" s="20"/>
    </row>
    <row r="27" spans="1:13" ht="15" customHeight="1">
      <c r="A27" s="42" t="s">
        <v>19</v>
      </c>
      <c r="B27" s="42"/>
      <c r="C27" s="42"/>
      <c r="D27" s="42"/>
      <c r="E27" s="4" t="str">
        <f>IF(OR(E21="",E23=""),"",Allocation-E25)</f>
        <v/>
      </c>
      <c r="F27" s="8" t="s">
        <v>17</v>
      </c>
      <c r="G27" s="39"/>
      <c r="H27" s="39"/>
      <c r="I27" s="20"/>
      <c r="J27" s="20"/>
      <c r="K27" s="20"/>
      <c r="L27" s="20"/>
      <c r="M27" s="20"/>
    </row>
    <row r="28" spans="1:13">
      <c r="A28" s="20"/>
      <c r="B28" s="20"/>
      <c r="C28" s="20"/>
      <c r="D28" s="20"/>
      <c r="E28" s="20"/>
      <c r="F28" s="20"/>
      <c r="G28" s="39"/>
      <c r="H28" s="39"/>
      <c r="I28" s="20"/>
      <c r="J28" s="20"/>
      <c r="K28" s="20"/>
      <c r="L28" s="20"/>
      <c r="M28" s="20"/>
    </row>
    <row r="29" spans="1:13" ht="15">
      <c r="A29" s="42" t="s">
        <v>20</v>
      </c>
      <c r="B29" s="42"/>
      <c r="C29" s="42"/>
      <c r="D29" s="42"/>
      <c r="E29" s="1" t="str">
        <f>IF(OR(E21="",E23=""),"",(Rate*1440)/325851)</f>
        <v/>
      </c>
      <c r="F29" s="8" t="s">
        <v>17</v>
      </c>
      <c r="G29" s="39"/>
      <c r="H29" s="39"/>
      <c r="I29" s="20"/>
      <c r="J29" s="20"/>
      <c r="K29" s="20"/>
      <c r="L29" s="20"/>
      <c r="M29" s="20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5">
      <c r="A31" s="42" t="s">
        <v>21</v>
      </c>
      <c r="B31" s="42"/>
      <c r="C31" s="42"/>
      <c r="D31" s="42"/>
      <c r="E31" s="3" t="str">
        <f>IF(OR(E21="",E23=""),"",IF(AND(OR(E27="",E27=0),OR(E29="",E29=0)),"",E27/E29))</f>
        <v/>
      </c>
      <c r="F31" s="8" t="s">
        <v>22</v>
      </c>
      <c r="G31" s="41"/>
      <c r="H31" s="41"/>
      <c r="I31" s="20"/>
      <c r="J31" s="20"/>
      <c r="K31" s="20"/>
      <c r="L31" s="20"/>
      <c r="M31" s="20"/>
    </row>
    <row r="32" spans="1:13">
      <c r="A32" s="41"/>
      <c r="B32" s="41"/>
      <c r="C32" s="41"/>
      <c r="D32" s="41"/>
      <c r="E32" s="41"/>
      <c r="F32" s="41"/>
      <c r="G32" s="41"/>
      <c r="H32" s="41"/>
      <c r="I32" s="20"/>
      <c r="J32" s="20"/>
      <c r="K32" s="20"/>
      <c r="L32" s="20"/>
      <c r="M32" s="20"/>
    </row>
    <row r="33" spans="1:13" ht="15">
      <c r="A33" s="42" t="s">
        <v>23</v>
      </c>
      <c r="B33" s="42"/>
      <c r="C33" s="42"/>
      <c r="D33" s="42"/>
      <c r="E33" s="14" t="str">
        <f>RIGHT(IF(OR(E21="",E23=""),"",(((E27*12)/Multiplier)+E23)*Multiplier),7)</f>
        <v/>
      </c>
      <c r="F33" s="41" t="str">
        <f>IF(Units=lists!$A$5,[0]!Units,"")</f>
        <v/>
      </c>
      <c r="G33" s="41"/>
      <c r="H33" s="41"/>
      <c r="I33" s="40" t="s">
        <v>28</v>
      </c>
      <c r="J33" s="20"/>
      <c r="K33" s="20"/>
      <c r="L33" s="20"/>
      <c r="M33" s="20"/>
    </row>
    <row r="34" spans="1:1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</sheetData>
  <sheetProtection algorithmName="SHA-512" hashValue="GGHs6eQzuCfoe/LdIxRY+GTZeM2Gx/XNdQPbxGWQWTEYNW1HYQEW/Ts64kIHWRkMb87zC/sxjbTIiKuJmWIBeA==" saltValue="DvyLeXyy7Xk6vFLNzCTjQg==" spinCount="100000" sheet="1" objects="1" scenarios="1"/>
  <mergeCells count="50">
    <mergeCell ref="I33:M33"/>
    <mergeCell ref="A34:M34"/>
    <mergeCell ref="A30:H30"/>
    <mergeCell ref="A31:D31"/>
    <mergeCell ref="G31:H31"/>
    <mergeCell ref="A32:H32"/>
    <mergeCell ref="A33:D33"/>
    <mergeCell ref="F33:H33"/>
    <mergeCell ref="A19:M19"/>
    <mergeCell ref="A20:H20"/>
    <mergeCell ref="I20:M32"/>
    <mergeCell ref="A21:D21"/>
    <mergeCell ref="F21:H21"/>
    <mergeCell ref="A22:H22"/>
    <mergeCell ref="A23:D23"/>
    <mergeCell ref="F23:H23"/>
    <mergeCell ref="A24:H24"/>
    <mergeCell ref="A25:D25"/>
    <mergeCell ref="G25:H29"/>
    <mergeCell ref="A26:F26"/>
    <mergeCell ref="A27:D27"/>
    <mergeCell ref="A28:F28"/>
    <mergeCell ref="A29:D29"/>
    <mergeCell ref="A18:M18"/>
    <mergeCell ref="A10:M10"/>
    <mergeCell ref="A11:M11"/>
    <mergeCell ref="B12:M14"/>
    <mergeCell ref="A15:M15"/>
    <mergeCell ref="A16:M16"/>
    <mergeCell ref="A17:M17"/>
    <mergeCell ref="A9:E9"/>
    <mergeCell ref="F9:H9"/>
    <mergeCell ref="I9:M9"/>
    <mergeCell ref="A4:M4"/>
    <mergeCell ref="A5:C5"/>
    <mergeCell ref="D5:E5"/>
    <mergeCell ref="G5:H5"/>
    <mergeCell ref="I5:M5"/>
    <mergeCell ref="A6:M6"/>
    <mergeCell ref="A7:C7"/>
    <mergeCell ref="D7:E7"/>
    <mergeCell ref="G7:H7"/>
    <mergeCell ref="I7:M7"/>
    <mergeCell ref="A8:M8"/>
    <mergeCell ref="A1:M1"/>
    <mergeCell ref="A2:M2"/>
    <mergeCell ref="A3:C3"/>
    <mergeCell ref="D3:E3"/>
    <mergeCell ref="G3:H3"/>
    <mergeCell ref="I3:M3"/>
  </mergeCells>
  <printOptions horizontalCentered="1"/>
  <pageMargins left="0.5" right="0.5" top="0.5" bottom="0.5" header="0.5" footer="0.5"/>
  <pageSetup orientation="landscape" r:id="rId1"/>
  <headerFooter alignWithMargins="0">
    <oddHeader>&amp;RINFORMATION ONLY</oddHeader>
    <oddFooter>&amp;CBig Bend GMD5 exercises great care in creating this worksheet but, offers no guarantee of accuracy or completeness of data.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71695A86-E870-4F32-BD29-8D79487218A1}">
            <xm:f>OR($D$7=lists!$A$3,$D$7=lists!$A$4,$D$7=lists!$A$6,$F$9=lists!$E$5)</xm:f>
            <x14:dxf>
              <font>
                <color theme="1"/>
              </font>
              <fill>
                <patternFill patternType="darkTrellis">
                  <fgColor theme="1"/>
                </patternFill>
              </fill>
            </x14:dxf>
          </x14:cfRule>
          <xm:sqref>E21 E23 E25 E27 E29 E31 E33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8169-BD2C-4290-947A-F78D4890F812}">
  <sheetPr published="0" codeName="Sheet5">
    <pageSetUpPr fitToPage="1"/>
  </sheetPr>
  <dimension ref="A1:S33"/>
  <sheetViews>
    <sheetView zoomScaleNormal="100" workbookViewId="0">
      <selection activeCell="E21" sqref="E21"/>
    </sheetView>
  </sheetViews>
  <sheetFormatPr defaultRowHeight="12.75"/>
  <cols>
    <col min="2" max="2" width="13.42578125" customWidth="1"/>
    <col min="3" max="3" width="4" customWidth="1"/>
    <col min="4" max="4" width="13.140625" customWidth="1"/>
    <col min="5" max="5" width="15.140625" customWidth="1"/>
    <col min="6" max="6" width="6.7109375" customWidth="1"/>
  </cols>
  <sheetData>
    <row r="1" spans="1:19" ht="23.25">
      <c r="A1" s="30" t="str">
        <f>IF(Calculator!$D$3="","",Calculator!A$1)</f>
        <v/>
      </c>
      <c r="B1" s="30" t="str">
        <f>IF(Calculator!$D$3="","",Calculator!B$1)</f>
        <v/>
      </c>
      <c r="C1" s="30" t="str">
        <f>IF(Calculator!$D$3="","",Calculator!C$1)</f>
        <v/>
      </c>
      <c r="D1" s="30" t="str">
        <f>IF(Calculator!$D$3="","",Calculator!D$1)</f>
        <v/>
      </c>
      <c r="E1" s="30" t="str">
        <f>IF(Calculator!$D$3="","",Calculator!E$1)</f>
        <v/>
      </c>
      <c r="F1" s="30" t="str">
        <f>IF(Calculator!$D$3="","",Calculator!F$1)</f>
        <v/>
      </c>
      <c r="G1" s="30" t="str">
        <f>IF(Calculator!$D$3="","",Calculator!G$1)</f>
        <v/>
      </c>
      <c r="H1" s="30" t="str">
        <f>IF(Calculator!$D$3="","",Calculator!H$1)</f>
        <v/>
      </c>
      <c r="I1" s="30" t="str">
        <f>IF(Calculator!$D$3="","",Calculator!I$1)</f>
        <v/>
      </c>
      <c r="J1" s="30" t="str">
        <f>IF(Calculator!$D$3="","",Calculator!J$1)</f>
        <v/>
      </c>
      <c r="K1" s="30" t="str">
        <f>IF(Calculator!$D$3="","",Calculator!K$1)</f>
        <v/>
      </c>
      <c r="L1" s="30" t="str">
        <f>IF(Calculator!$D$3="","",Calculator!L$1)</f>
        <v/>
      </c>
      <c r="M1" s="30" t="str">
        <f>IF(Calculator!$D$3="","",Calculator!M$1)</f>
        <v/>
      </c>
    </row>
    <row r="2" spans="1:19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9" s="10" customFormat="1" ht="22.5" customHeight="1">
      <c r="A3" s="26" t="str">
        <f>IF(Calculator!$D$3="","",Calculator!A$3)</f>
        <v/>
      </c>
      <c r="B3" s="26" t="str">
        <f>IF(Calculator!$D$3="","",Calculator!B$3)</f>
        <v/>
      </c>
      <c r="C3" s="26" t="str">
        <f>IF(Calculator!$D$3="","",Calculator!C$3)</f>
        <v/>
      </c>
      <c r="D3" s="34" t="str">
        <f>IF(Calculator!$D$3="","",Calculator!D$3)</f>
        <v/>
      </c>
      <c r="E3" s="34" t="str">
        <f>IF(Calculator!$D$3="","",Calculator!E$3)</f>
        <v/>
      </c>
      <c r="F3" s="12"/>
      <c r="G3" s="35" t="str">
        <f>IF(Calculator!$D$3="","",Calculator!G$3)</f>
        <v/>
      </c>
      <c r="H3" s="35" t="str">
        <f>IF(Calculator!$D$3="","",Calculator!H$3)</f>
        <v/>
      </c>
      <c r="I3" s="23" t="str">
        <f>IF(Calculator!$D$3="","",Calculator!I$3)</f>
        <v/>
      </c>
      <c r="J3" s="23" t="str">
        <f>IF(Calculator!$D$3="","",Calculator!J$3)</f>
        <v/>
      </c>
      <c r="K3" s="23" t="str">
        <f>IF(Calculator!$D$3="","",Calculator!K$3)</f>
        <v/>
      </c>
      <c r="L3" s="23" t="str">
        <f>IF(Calculator!$D$3="","",Calculator!L$3)</f>
        <v/>
      </c>
      <c r="M3" s="23" t="str">
        <f>IF(Calculator!$D$3="","",Calculator!M$3)</f>
        <v/>
      </c>
    </row>
    <row r="4" spans="1:19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9" s="10" customFormat="1" ht="22.5" customHeight="1">
      <c r="A5" s="25" t="str">
        <f>IF(Calculator!$D$3="","",Calculator!A$5)</f>
        <v/>
      </c>
      <c r="B5" s="25" t="str">
        <f>IF(Calculator!$D$3="","",Calculator!B$5)</f>
        <v/>
      </c>
      <c r="C5" s="25" t="str">
        <f>IF(Calculator!$D$3="","",Calculator!C$5)</f>
        <v/>
      </c>
      <c r="D5" s="36" t="str">
        <f>IF(Calculator!$D$3="","",Calculator!D$5)</f>
        <v/>
      </c>
      <c r="E5" s="36" t="str">
        <f>IF(Calculator!$D$3="","",Calculator!E$5)</f>
        <v/>
      </c>
      <c r="F5" s="12"/>
      <c r="G5" s="37" t="str">
        <f>IF(Calculator!$D$3="","",Calculator!G$5)</f>
        <v/>
      </c>
      <c r="H5" s="37" t="str">
        <f>IF(Calculator!$D$3="","",Calculator!H$5)</f>
        <v/>
      </c>
      <c r="I5" s="23" t="str">
        <f>IF(Calculator!$D$3="","",Calculator!I$5)</f>
        <v/>
      </c>
      <c r="J5" s="23" t="str">
        <f>IF(Calculator!$D$3="","",Calculator!J$5)</f>
        <v/>
      </c>
      <c r="K5" s="23" t="str">
        <f>IF(Calculator!$D$3="","",Calculator!K$5)</f>
        <v/>
      </c>
      <c r="L5" s="23" t="str">
        <f>IF(Calculator!$D$3="","",Calculator!L$5)</f>
        <v/>
      </c>
      <c r="M5" s="23" t="str">
        <f>IF(Calculator!$D$3="","",Calculator!M$5)</f>
        <v/>
      </c>
    </row>
    <row r="6" spans="1:19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9" s="10" customFormat="1" ht="22.5" customHeight="1">
      <c r="A7" s="26" t="str">
        <f>IF(Calculator!$D$3="","",Calculator!A$7)</f>
        <v/>
      </c>
      <c r="B7" s="26" t="str">
        <f>IF(Calculator!$D$3="","",Calculator!B$7)</f>
        <v/>
      </c>
      <c r="C7" s="26" t="str">
        <f>IF(Calculator!$D$3="","",Calculator!C$7)</f>
        <v/>
      </c>
      <c r="D7" s="34" t="str">
        <f>IF(Calculator!$D$3="","",Calculator!D$7)</f>
        <v/>
      </c>
      <c r="E7" s="34" t="str">
        <f>IF(Calculator!$D$3="","",Calculator!E$7)</f>
        <v/>
      </c>
      <c r="F7" s="12"/>
      <c r="G7" s="34" t="str">
        <f>IF(Calculator!$D$3="","",Calculator!G$7)</f>
        <v/>
      </c>
      <c r="H7" s="34" t="str">
        <f>IF(Calculator!$D$3="","",Calculator!H$7)</f>
        <v/>
      </c>
      <c r="I7" s="33" t="str">
        <f>IF(Calculator!$D$3="","",Calculator!I$7)</f>
        <v/>
      </c>
      <c r="J7" s="33" t="str">
        <f>IF(Calculator!$D$3="","",Calculator!J$7)</f>
        <v/>
      </c>
      <c r="K7" s="33" t="str">
        <f>IF(Calculator!$D$3="","",Calculator!K$7)</f>
        <v/>
      </c>
      <c r="L7" s="33" t="str">
        <f>IF(Calculator!$D$3="","",Calculator!L$7)</f>
        <v/>
      </c>
      <c r="M7" s="33" t="str">
        <f>IF(Calculator!$D$3="","",Calculator!M$7)</f>
        <v/>
      </c>
      <c r="P7" s="11"/>
      <c r="Q7" s="11"/>
      <c r="R7" s="11"/>
      <c r="S7" s="11"/>
    </row>
    <row r="8" spans="1:19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9" s="10" customFormat="1" ht="22.5" customHeight="1">
      <c r="A9" s="22" t="str">
        <f>IF(Calculator!$D$3="","",Calculator!A$9)</f>
        <v/>
      </c>
      <c r="B9" s="22" t="str">
        <f>IF(Calculator!$D$3="","",Calculator!B$9)</f>
        <v/>
      </c>
      <c r="C9" s="22" t="str">
        <f>IF(Calculator!$D$3="","",Calculator!C$9)</f>
        <v/>
      </c>
      <c r="D9" s="22" t="str">
        <f>IF(Calculator!$D$3="","",Calculator!D$9)</f>
        <v/>
      </c>
      <c r="E9" s="22" t="str">
        <f>IF(Calculator!$D$3="","",Calculator!E$9)</f>
        <v/>
      </c>
      <c r="F9" s="34" t="str">
        <f>IF(Calculator!$D$3="","",Calculator!F$9)</f>
        <v/>
      </c>
      <c r="G9" s="34" t="str">
        <f>IF(Calculator!$D$3="","",Calculator!G$9)</f>
        <v/>
      </c>
      <c r="H9" s="34" t="str">
        <f>IF(Calculator!$D$3="","",Calculator!H$9)</f>
        <v/>
      </c>
      <c r="I9" s="24"/>
      <c r="J9" s="24"/>
      <c r="K9" s="24"/>
      <c r="L9" s="24"/>
      <c r="M9" s="24"/>
    </row>
    <row r="10" spans="1:1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9" ht="15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9" ht="15" customHeight="1">
      <c r="A12" s="6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9" ht="1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9" ht="1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9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9" ht="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8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3.2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>
      <c r="A20" s="41"/>
      <c r="B20" s="41"/>
      <c r="C20" s="41"/>
      <c r="D20" s="41"/>
      <c r="E20" s="41"/>
      <c r="F20" s="41"/>
      <c r="G20" s="41"/>
      <c r="H20" s="41"/>
      <c r="I20" s="20"/>
      <c r="J20" s="20"/>
      <c r="K20" s="20"/>
      <c r="L20" s="20"/>
      <c r="M20" s="20"/>
    </row>
    <row r="21" spans="1:13" ht="15">
      <c r="A21" s="42" t="s">
        <v>30</v>
      </c>
      <c r="B21" s="42"/>
      <c r="C21" s="42"/>
      <c r="D21" s="42"/>
      <c r="E21" s="9"/>
      <c r="F21" s="41" t="str">
        <f>IF(FuncMeter=lists!$E$5,"Hours","")</f>
        <v/>
      </c>
      <c r="G21" s="41"/>
      <c r="H21" s="41"/>
      <c r="I21" s="20"/>
      <c r="J21" s="20"/>
      <c r="K21" s="20"/>
      <c r="L21" s="20"/>
      <c r="M21" s="20"/>
    </row>
    <row r="22" spans="1:13">
      <c r="A22" s="41"/>
      <c r="B22" s="41"/>
      <c r="C22" s="41"/>
      <c r="D22" s="41"/>
      <c r="E22" s="41"/>
      <c r="F22" s="41"/>
      <c r="G22" s="41"/>
      <c r="H22" s="41"/>
      <c r="I22" s="20"/>
      <c r="J22" s="20"/>
      <c r="K22" s="20"/>
      <c r="L22" s="20"/>
      <c r="M22" s="20"/>
    </row>
    <row r="23" spans="1:13" ht="15">
      <c r="A23" s="42" t="s">
        <v>31</v>
      </c>
      <c r="B23" s="42"/>
      <c r="C23" s="42"/>
      <c r="D23" s="42"/>
      <c r="E23" s="9"/>
      <c r="F23" s="41" t="str">
        <f>IF(FuncMeter=lists!$E$5,"Hours","")</f>
        <v/>
      </c>
      <c r="G23" s="41"/>
      <c r="H23" s="41"/>
      <c r="I23" s="20"/>
      <c r="J23" s="20"/>
      <c r="K23" s="20"/>
      <c r="L23" s="20"/>
      <c r="M23" s="20"/>
    </row>
    <row r="24" spans="1:13">
      <c r="A24" s="41"/>
      <c r="B24" s="41"/>
      <c r="C24" s="41"/>
      <c r="D24" s="41"/>
      <c r="E24" s="41"/>
      <c r="F24" s="41"/>
      <c r="G24" s="41"/>
      <c r="H24" s="41"/>
      <c r="I24" s="20"/>
      <c r="J24" s="20"/>
      <c r="K24" s="20"/>
      <c r="L24" s="20"/>
      <c r="M24" s="20"/>
    </row>
    <row r="25" spans="1:13" ht="15" customHeight="1">
      <c r="A25" s="42" t="s">
        <v>16</v>
      </c>
      <c r="B25" s="42"/>
      <c r="C25" s="42"/>
      <c r="D25" s="42"/>
      <c r="E25" s="4" t="str">
        <f>IF(OR(E21="",E23=""),"",((E23-E21)*60*Rate)/325851)</f>
        <v/>
      </c>
      <c r="F25" s="8" t="s">
        <v>17</v>
      </c>
      <c r="G25" s="39" t="s">
        <v>18</v>
      </c>
      <c r="H25" s="39"/>
      <c r="I25" s="20"/>
      <c r="J25" s="20"/>
      <c r="K25" s="20"/>
      <c r="L25" s="20"/>
      <c r="M25" s="20"/>
    </row>
    <row r="26" spans="1:13">
      <c r="A26" s="41"/>
      <c r="B26" s="41"/>
      <c r="C26" s="41"/>
      <c r="D26" s="41"/>
      <c r="E26" s="41"/>
      <c r="F26" s="41"/>
      <c r="G26" s="39"/>
      <c r="H26" s="39"/>
      <c r="I26" s="20"/>
      <c r="J26" s="20"/>
      <c r="K26" s="20"/>
      <c r="L26" s="20"/>
      <c r="M26" s="20"/>
    </row>
    <row r="27" spans="1:13" ht="15" customHeight="1">
      <c r="A27" s="42" t="s">
        <v>19</v>
      </c>
      <c r="B27" s="42"/>
      <c r="C27" s="42"/>
      <c r="D27" s="42"/>
      <c r="E27" s="4" t="str">
        <f>IF(OR(E21="",E23=""),"",Allocation-E25)</f>
        <v/>
      </c>
      <c r="F27" s="8" t="s">
        <v>17</v>
      </c>
      <c r="G27" s="39"/>
      <c r="H27" s="39"/>
      <c r="I27" s="20"/>
      <c r="J27" s="20"/>
      <c r="K27" s="20"/>
      <c r="L27" s="20"/>
      <c r="M27" s="20"/>
    </row>
    <row r="28" spans="1:13">
      <c r="A28" s="20"/>
      <c r="B28" s="20"/>
      <c r="C28" s="20"/>
      <c r="D28" s="20"/>
      <c r="E28" s="20"/>
      <c r="F28" s="20"/>
      <c r="G28" s="39"/>
      <c r="H28" s="39"/>
      <c r="I28" s="20"/>
      <c r="J28" s="20"/>
      <c r="K28" s="20"/>
      <c r="L28" s="20"/>
      <c r="M28" s="20"/>
    </row>
    <row r="29" spans="1:13" ht="15">
      <c r="A29" s="42" t="s">
        <v>20</v>
      </c>
      <c r="B29" s="42"/>
      <c r="C29" s="42"/>
      <c r="D29" s="42"/>
      <c r="E29" s="1" t="str">
        <f>IF(OR(E21="",E23=""),"",(Rate*1440)/325851)</f>
        <v/>
      </c>
      <c r="F29" s="8" t="s">
        <v>17</v>
      </c>
      <c r="G29" s="39"/>
      <c r="H29" s="39"/>
      <c r="I29" s="20"/>
      <c r="J29" s="20"/>
      <c r="K29" s="20"/>
      <c r="L29" s="20"/>
      <c r="M29" s="20"/>
    </row>
    <row r="30" spans="1:13">
      <c r="A30" s="41"/>
      <c r="B30" s="41"/>
      <c r="C30" s="41"/>
      <c r="D30" s="41"/>
      <c r="E30" s="41"/>
      <c r="F30" s="41"/>
      <c r="G30" s="41"/>
      <c r="H30" s="41"/>
      <c r="I30" s="20"/>
      <c r="J30" s="20"/>
      <c r="K30" s="20"/>
      <c r="L30" s="20"/>
      <c r="M30" s="20"/>
    </row>
    <row r="31" spans="1:13" ht="15">
      <c r="A31" s="42" t="s">
        <v>21</v>
      </c>
      <c r="B31" s="42"/>
      <c r="C31" s="42"/>
      <c r="D31" s="42"/>
      <c r="E31" s="3" t="str">
        <f>IF(OR(E21="",E23=""),"",IF(AND(OR(E27="",E27=0),OR(E29="",E29=0)),"",E27/E29))</f>
        <v/>
      </c>
      <c r="F31" s="8" t="s">
        <v>22</v>
      </c>
      <c r="G31" s="41"/>
      <c r="H31" s="41"/>
      <c r="I31" s="20"/>
      <c r="J31" s="20"/>
      <c r="K31" s="20"/>
      <c r="L31" s="20"/>
      <c r="M31" s="20"/>
    </row>
    <row r="32" spans="1:13">
      <c r="A32" s="41"/>
      <c r="B32" s="41"/>
      <c r="C32" s="41"/>
      <c r="D32" s="41"/>
      <c r="E32" s="41"/>
      <c r="F32" s="41"/>
      <c r="G32" s="41"/>
      <c r="H32" s="41"/>
      <c r="I32" s="20"/>
      <c r="J32" s="20"/>
      <c r="K32" s="20"/>
      <c r="L32" s="20"/>
      <c r="M32" s="20"/>
    </row>
    <row r="33" spans="1:13" ht="15">
      <c r="A33" s="42" t="s">
        <v>32</v>
      </c>
      <c r="B33" s="42"/>
      <c r="C33" s="42"/>
      <c r="D33" s="42"/>
      <c r="E33" s="3" t="str">
        <f>IF(OR(E21="",E23=""),"",(((E27*325851)/Rate)/60)+E23)</f>
        <v/>
      </c>
      <c r="F33" s="41" t="str">
        <f>IF(FuncMeter=lists!$E$5,"Hours","")</f>
        <v/>
      </c>
      <c r="G33" s="41"/>
      <c r="H33" s="41"/>
      <c r="I33" s="40" t="s">
        <v>33</v>
      </c>
      <c r="J33" s="20"/>
      <c r="K33" s="20"/>
      <c r="L33" s="20"/>
      <c r="M33" s="20"/>
    </row>
  </sheetData>
  <sheetProtection algorithmName="SHA-512" hashValue="NTPfZvsQ613O5+jIkolwvwaXKuo7bypzMv++oZ+O5mqMbFvqpIqGco27sFU/7wg0F7f/LLE8dmWHBY30lrwxuA==" saltValue="fdJ80amsUWzjBGNHkGuCPA==" spinCount="100000" sheet="1" objects="1" scenarios="1"/>
  <mergeCells count="49">
    <mergeCell ref="I33:M33"/>
    <mergeCell ref="A30:H30"/>
    <mergeCell ref="A31:D31"/>
    <mergeCell ref="G31:H31"/>
    <mergeCell ref="A32:H32"/>
    <mergeCell ref="A33:D33"/>
    <mergeCell ref="F33:H33"/>
    <mergeCell ref="A19:M19"/>
    <mergeCell ref="A20:H20"/>
    <mergeCell ref="I20:M32"/>
    <mergeCell ref="A21:D21"/>
    <mergeCell ref="F21:H21"/>
    <mergeCell ref="A22:H22"/>
    <mergeCell ref="A23:D23"/>
    <mergeCell ref="F23:H23"/>
    <mergeCell ref="A24:H24"/>
    <mergeCell ref="A25:D25"/>
    <mergeCell ref="G25:H29"/>
    <mergeCell ref="A26:F26"/>
    <mergeCell ref="A27:D27"/>
    <mergeCell ref="A28:F28"/>
    <mergeCell ref="A29:D29"/>
    <mergeCell ref="A18:M18"/>
    <mergeCell ref="A10:M10"/>
    <mergeCell ref="A11:M11"/>
    <mergeCell ref="B12:M14"/>
    <mergeCell ref="A15:M15"/>
    <mergeCell ref="A16:M16"/>
    <mergeCell ref="A17:M17"/>
    <mergeCell ref="A9:E9"/>
    <mergeCell ref="F9:H9"/>
    <mergeCell ref="I9:M9"/>
    <mergeCell ref="A4:M4"/>
    <mergeCell ref="A5:C5"/>
    <mergeCell ref="D5:E5"/>
    <mergeCell ref="G5:H5"/>
    <mergeCell ref="I5:M5"/>
    <mergeCell ref="A6:M6"/>
    <mergeCell ref="A7:C7"/>
    <mergeCell ref="D7:E7"/>
    <mergeCell ref="G7:H7"/>
    <mergeCell ref="I7:M7"/>
    <mergeCell ref="A8:M8"/>
    <mergeCell ref="A1:M1"/>
    <mergeCell ref="A2:M2"/>
    <mergeCell ref="A3:C3"/>
    <mergeCell ref="D3:E3"/>
    <mergeCell ref="G3:H3"/>
    <mergeCell ref="I3:M3"/>
  </mergeCells>
  <printOptions horizontalCentered="1"/>
  <pageMargins left="0.5" right="0.5" top="0.5" bottom="0.5" header="0.5" footer="0.5"/>
  <pageSetup orientation="landscape" r:id="rId1"/>
  <headerFooter alignWithMargins="0">
    <oddHeader>&amp;RINFORMATION ONLY</oddHeader>
    <oddFooter>&amp;CBig Bend GMD5 exercises great care in creating this worksheet but, offers no guarantee of accuracy or completeness of data.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67DEC62-5391-4BE2-A0FD-A45B60AC2CC9}">
            <xm:f>OR($F$9=lists!$E$4,$F$9=lists!$E$3)</xm:f>
            <x14:dxf>
              <font>
                <color theme="1"/>
              </font>
              <fill>
                <patternFill patternType="darkTrellis">
                  <fgColor theme="1"/>
                </patternFill>
              </fill>
            </x14:dxf>
          </x14:cfRule>
          <xm:sqref>E21 E23 E25 E27 E29 E31 E33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Sheet6"/>
  <dimension ref="A2:E10"/>
  <sheetViews>
    <sheetView workbookViewId="0">
      <selection activeCell="C3" sqref="C3:C10"/>
    </sheetView>
  </sheetViews>
  <sheetFormatPr defaultRowHeight="12.75"/>
  <sheetData>
    <row r="2" spans="1:5">
      <c r="A2" t="s">
        <v>34</v>
      </c>
      <c r="C2" t="s">
        <v>35</v>
      </c>
      <c r="E2" t="s">
        <v>36</v>
      </c>
    </row>
    <row r="4" spans="1:5">
      <c r="A4" t="s">
        <v>37</v>
      </c>
      <c r="C4">
        <v>1E-4</v>
      </c>
      <c r="E4" t="s">
        <v>38</v>
      </c>
    </row>
    <row r="5" spans="1:5">
      <c r="A5" t="s">
        <v>39</v>
      </c>
      <c r="C5">
        <v>1E-3</v>
      </c>
      <c r="E5" t="s">
        <v>40</v>
      </c>
    </row>
    <row r="6" spans="1:5">
      <c r="A6" t="s">
        <v>41</v>
      </c>
      <c r="C6">
        <v>0.01</v>
      </c>
    </row>
    <row r="7" spans="1:5">
      <c r="C7">
        <v>10</v>
      </c>
    </row>
    <row r="8" spans="1:5">
      <c r="C8">
        <v>100</v>
      </c>
    </row>
    <row r="9" spans="1:5">
      <c r="C9">
        <v>1000</v>
      </c>
    </row>
    <row r="10" spans="1:5">
      <c r="C10">
        <v>10000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Groundwater Mgt. District #3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Flowmeter Calculator</dc:title>
  <dc:subject/>
  <dc:creator>Orrin Feril</dc:creator>
  <cp:keywords/>
  <dc:description/>
  <cp:lastModifiedBy/>
  <cp:revision/>
  <dcterms:created xsi:type="dcterms:W3CDTF">2009-05-04T21:28:47Z</dcterms:created>
  <dcterms:modified xsi:type="dcterms:W3CDTF">2023-08-30T19:20:31Z</dcterms:modified>
  <cp:category/>
  <cp:contentStatus/>
</cp:coreProperties>
</file>